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360" windowWidth="7920" windowHeight="4440" activeTab="2"/>
  </bookViews>
  <sheets>
    <sheet name="Planilha" sheetId="1" r:id="rId1"/>
    <sheet name="COMP. 01" sheetId="2" r:id="rId2"/>
    <sheet name="Cronograma" sheetId="3" r:id="rId3"/>
  </sheets>
  <definedNames>
    <definedName name="_xlnm.Print_Area" localSheetId="1">'COMP. 01'!$A$1:$P$17</definedName>
    <definedName name="_xlnm.Print_Area" localSheetId="2">'Cronograma'!$A$1:$K$23</definedName>
    <definedName name="_xlnm.Print_Area" localSheetId="0">'Planilha'!$A$1:$L$25</definedName>
  </definedNames>
  <calcPr fullCalcOnLoad="1"/>
</workbook>
</file>

<file path=xl/sharedStrings.xml><?xml version="1.0" encoding="utf-8"?>
<sst xmlns="http://schemas.openxmlformats.org/spreadsheetml/2006/main" count="117" uniqueCount="90">
  <si>
    <t>TOTAL</t>
  </si>
  <si>
    <t>ITEM</t>
  </si>
  <si>
    <t>QUANT.</t>
  </si>
  <si>
    <t>1.1</t>
  </si>
  <si>
    <t>IOPES</t>
  </si>
  <si>
    <t>020305</t>
  </si>
  <si>
    <t>SERVIÇOS PRELIMINARES</t>
  </si>
  <si>
    <t>CÓDIGO</t>
  </si>
  <si>
    <t>DISCRIMINAÇÃO</t>
  </si>
  <si>
    <t>UND.</t>
  </si>
  <si>
    <t>UNITÁRIO</t>
  </si>
  <si>
    <t>REFERÊNCIA DE PREÇO</t>
  </si>
  <si>
    <t>m²</t>
  </si>
  <si>
    <t>LIMPEZA</t>
  </si>
  <si>
    <t>Limpeza geral da obra</t>
  </si>
  <si>
    <t>Elaborado por:</t>
  </si>
  <si>
    <t>Valor total</t>
  </si>
  <si>
    <r>
      <t>m</t>
    </r>
    <r>
      <rPr>
        <b/>
        <sz val="14"/>
        <rFont val="Arial"/>
        <family val="2"/>
      </rPr>
      <t>²</t>
    </r>
  </si>
  <si>
    <t>CRONOGRAMA FÍSICO - FINANCEIRO</t>
  </si>
  <si>
    <t>Item</t>
  </si>
  <si>
    <t>Descrição dos Serviços</t>
  </si>
  <si>
    <t>Valores</t>
  </si>
  <si>
    <t>Peso (%)</t>
  </si>
  <si>
    <t>Prazo de Execução</t>
  </si>
  <si>
    <t>Mês 01</t>
  </si>
  <si>
    <t>LOCAL: QUARTEIRÃO - RIO NOVO DO SUL</t>
  </si>
  <si>
    <t>Retirada de estrutura em madeira do telhado</t>
  </si>
  <si>
    <t>10326</t>
  </si>
  <si>
    <t>Remoção de telhas cerâmicas, tipo colonial, inclusive cumeeiras</t>
  </si>
  <si>
    <t>10255</t>
  </si>
  <si>
    <t>1.2</t>
  </si>
  <si>
    <t>1.4</t>
  </si>
  <si>
    <t>2.1</t>
  </si>
  <si>
    <t>COBERTURA</t>
  </si>
  <si>
    <t>2.2</t>
  </si>
  <si>
    <t>90312</t>
  </si>
  <si>
    <t>Calha em chapa galvanizada com largura de 40 cm</t>
  </si>
  <si>
    <t>3.1</t>
  </si>
  <si>
    <t>m</t>
  </si>
  <si>
    <t>COMP. 01</t>
  </si>
  <si>
    <t>Tubo de PVC rígido soldável branco, diâmetro 100mm (4")</t>
  </si>
  <si>
    <t>PREFEITURA MUNICIPAL DE RIO NOVO DO SUL</t>
  </si>
  <si>
    <t xml:space="preserve"> COMPOSIÇÃO DE CUSTOS UNITÁRIO DE SERVIÇOS</t>
  </si>
  <si>
    <t>COMPOSIÇÃO Nº:
CPU-01</t>
  </si>
  <si>
    <t>Serviço:</t>
  </si>
  <si>
    <t>Unidade:</t>
  </si>
  <si>
    <t>Código</t>
  </si>
  <si>
    <t xml:space="preserve">(A) Total: </t>
  </si>
  <si>
    <t xml:space="preserve">(B) Total: </t>
  </si>
  <si>
    <t>Unid.</t>
  </si>
  <si>
    <t>BDI</t>
  </si>
  <si>
    <t>Preço Unitário Total</t>
  </si>
  <si>
    <t>DATA BASE:
SET/2018</t>
  </si>
  <si>
    <t>Ajudante</t>
  </si>
  <si>
    <t>Coef.</t>
  </si>
  <si>
    <t>Pr. Unit.</t>
  </si>
  <si>
    <t>Sub-total</t>
  </si>
  <si>
    <t>(A) Mão-de-Obra</t>
  </si>
  <si>
    <t>(B) Materiais</t>
  </si>
  <si>
    <t>Tubo de pvc para esgoto de 100mm (4")</t>
  </si>
  <si>
    <t>Custo Direto Total (A) + (B)</t>
  </si>
  <si>
    <t>1.5</t>
  </si>
  <si>
    <t>110210</t>
  </si>
  <si>
    <t>Forro PVC branco L = 20 cm, frisado, colocado</t>
  </si>
  <si>
    <t>4.1</t>
  </si>
  <si>
    <t>10318</t>
  </si>
  <si>
    <t xml:space="preserve">Remoção de forro, sem aproveitamento do material </t>
  </si>
  <si>
    <t>2.3</t>
  </si>
  <si>
    <t>2.4</t>
  </si>
  <si>
    <t>TETOS E FORROS</t>
  </si>
  <si>
    <t>Placa de obra nas dimensões de 2.0 x 1.0 m, padrão IOPES</t>
  </si>
  <si>
    <t>Setembro/2018</t>
  </si>
  <si>
    <t>OBRA: REFORMA DA COBERTURA ESCOLA DE QUARTEIRÃO</t>
  </si>
  <si>
    <t>Mês 02</t>
  </si>
  <si>
    <t>ELABORADO POR:</t>
  </si>
  <si>
    <t>Valor total da obra.........</t>
  </si>
  <si>
    <r>
      <rPr>
        <b/>
        <sz val="12"/>
        <rFont val="Arial"/>
        <family val="2"/>
      </rPr>
      <t>Prefeitura Municipal de Rio Novo do Sul                                                        OBRA/SERVIÇO:</t>
    </r>
    <r>
      <rPr>
        <sz val="12"/>
        <rFont val="Arial"/>
        <family val="2"/>
      </rPr>
      <t xml:space="preserve">  REFORMA DA COBERTURA ESCOLA DE QUARTEIRÃO                          </t>
    </r>
  </si>
  <si>
    <t xml:space="preserve">Cobertura nova de telhas cerâmicas tipo capa e canal inclusive cumeeira (área de projeção horizontal; incl. 35%)
</t>
  </si>
  <si>
    <t>90211</t>
  </si>
  <si>
    <t>90104</t>
  </si>
  <si>
    <t>Estrutura de madeira de lei tipo Paraju, peroba mica, angelim pedra ou equivalente para telhado de telhas cerâmicas tipo capa e canal c/ tesouras, pilares, vigas, terças, caibros e ripas, incl. trat. c/cupinicida, exclusive telhas</t>
  </si>
  <si>
    <r>
      <rPr>
        <b/>
        <sz val="12"/>
        <rFont val="Arial"/>
        <family val="2"/>
      </rPr>
      <t>Data:</t>
    </r>
    <r>
      <rPr>
        <sz val="12"/>
        <rFont val="Arial"/>
        <family val="2"/>
      </rPr>
      <t xml:space="preserve"> Mar/19</t>
    </r>
  </si>
  <si>
    <t>DATA: Março/2019</t>
  </si>
  <si>
    <t>2.5</t>
  </si>
  <si>
    <t>SINAPI</t>
  </si>
  <si>
    <t>Fevereiro/2019</t>
  </si>
  <si>
    <t>TABELA</t>
  </si>
  <si>
    <t>94226</t>
  </si>
  <si>
    <t>Subcobertura com manta plástica revestida por película de alumínio, incluso transporte vertical.</t>
  </si>
  <si>
    <t/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</si>
</sst>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;[Red]#,##0.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0.0"/>
    <numFmt numFmtId="197" formatCode="[$€-2]\ #,##0.00_);[Red]\([$€-2]\ #,##0.00\)"/>
    <numFmt numFmtId="198" formatCode="_(* #,##0.000_);_(* \(#,##0.000\);_(* &quot;-&quot;??_);_(@_)"/>
    <numFmt numFmtId="199" formatCode="_(* #,##0.0000_);_(* \(#,##0.0000\);_(* &quot;-&quot;??_);_(@_)"/>
    <numFmt numFmtId="200" formatCode="&quot;R$&quot;\ #,##0.00"/>
    <numFmt numFmtId="201" formatCode="[$-416]dddd\,\ d&quot; de &quot;mmmm&quot; de &quot;yyyy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dd/mm/yyyy\ hh:mm:ss"/>
    <numFmt numFmtId="208" formatCode="0.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>
        <color theme="1"/>
      </top>
      <bottom style="medium"/>
    </border>
    <border>
      <left>
        <color indexed="63"/>
      </left>
      <right style="thick"/>
      <top style="medium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>
        <color theme="1"/>
      </top>
      <bottom style="medium"/>
    </border>
    <border>
      <left style="medium"/>
      <right style="thick"/>
      <top style="thin"/>
      <bottom>
        <color indexed="63"/>
      </bottom>
    </border>
    <border>
      <left style="thin"/>
      <right style="thin"/>
      <top style="medium"/>
      <bottom style="medium">
        <color theme="1"/>
      </bottom>
    </border>
    <border>
      <left style="thin"/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thin"/>
      <top style="medium">
        <color theme="1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ck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ck"/>
      <right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33" borderId="22" xfId="0" applyNumberFormat="1" applyFont="1" applyFill="1" applyBorder="1" applyAlignment="1">
      <alignment horizontal="right" vertical="center"/>
    </xf>
    <xf numFmtId="200" fontId="8" fillId="33" borderId="23" xfId="0" applyNumberFormat="1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left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9" fillId="0" borderId="26" xfId="0" applyNumberFormat="1" applyFont="1" applyBorder="1" applyAlignment="1">
      <alignment horizontal="right" vertical="center"/>
    </xf>
    <xf numFmtId="200" fontId="9" fillId="0" borderId="27" xfId="0" applyNumberFormat="1" applyFont="1" applyBorder="1" applyAlignment="1">
      <alignment horizontal="right" vertical="center"/>
    </xf>
    <xf numFmtId="200" fontId="9" fillId="0" borderId="28" xfId="0" applyNumberFormat="1" applyFont="1" applyBorder="1" applyAlignment="1">
      <alignment horizontal="right" vertical="center"/>
    </xf>
    <xf numFmtId="200" fontId="9" fillId="0" borderId="29" xfId="0" applyNumberFormat="1" applyFont="1" applyBorder="1" applyAlignment="1">
      <alignment horizontal="right" vertical="center"/>
    </xf>
    <xf numFmtId="200" fontId="9" fillId="0" borderId="28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0" fontId="10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200" fontId="9" fillId="0" borderId="34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200" fontId="9" fillId="0" borderId="38" xfId="0" applyNumberFormat="1" applyFont="1" applyBorder="1" applyAlignment="1">
      <alignment horizontal="right" vertical="center"/>
    </xf>
    <xf numFmtId="0" fontId="7" fillId="34" borderId="39" xfId="0" applyFont="1" applyFill="1" applyBorder="1" applyAlignment="1">
      <alignment horizontal="center" vertical="center"/>
    </xf>
    <xf numFmtId="4" fontId="9" fillId="34" borderId="40" xfId="0" applyNumberFormat="1" applyFont="1" applyFill="1" applyBorder="1" applyAlignment="1">
      <alignment horizontal="right" vertical="center"/>
    </xf>
    <xf numFmtId="4" fontId="9" fillId="34" borderId="41" xfId="0" applyNumberFormat="1" applyFont="1" applyFill="1" applyBorder="1" applyAlignment="1">
      <alignment horizontal="right" vertical="center"/>
    </xf>
    <xf numFmtId="200" fontId="9" fillId="0" borderId="38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51" fillId="0" borderId="42" xfId="0" applyFont="1" applyBorder="1" applyAlignment="1">
      <alignment/>
    </xf>
    <xf numFmtId="0" fontId="51" fillId="35" borderId="0" xfId="0" applyFont="1" applyFill="1" applyBorder="1" applyAlignment="1">
      <alignment/>
    </xf>
    <xf numFmtId="200" fontId="8" fillId="34" borderId="43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/>
    </xf>
    <xf numFmtId="9" fontId="51" fillId="0" borderId="44" xfId="0" applyNumberFormat="1" applyFont="1" applyBorder="1" applyAlignment="1">
      <alignment/>
    </xf>
    <xf numFmtId="9" fontId="51" fillId="0" borderId="42" xfId="0" applyNumberFormat="1" applyFont="1" applyBorder="1" applyAlignment="1">
      <alignment/>
    </xf>
    <xf numFmtId="0" fontId="51" fillId="0" borderId="45" xfId="0" applyFont="1" applyBorder="1" applyAlignment="1">
      <alignment horizont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0" fontId="13" fillId="0" borderId="47" xfId="50" applyFont="1" applyFill="1" applyBorder="1" applyAlignment="1">
      <alignment vertical="center"/>
      <protection/>
    </xf>
    <xf numFmtId="0" fontId="13" fillId="0" borderId="36" xfId="50" applyFont="1" applyFill="1" applyBorder="1" applyAlignment="1">
      <alignment horizontal="right" vertical="center"/>
      <protection/>
    </xf>
    <xf numFmtId="14" fontId="14" fillId="0" borderId="24" xfId="50" applyNumberFormat="1" applyFont="1" applyFill="1" applyBorder="1" applyAlignment="1">
      <alignment horizontal="center" vertical="center"/>
      <protection/>
    </xf>
    <xf numFmtId="0" fontId="1" fillId="36" borderId="47" xfId="50" applyFont="1" applyFill="1" applyBorder="1" applyAlignment="1">
      <alignment vertical="center"/>
      <protection/>
    </xf>
    <xf numFmtId="0" fontId="1" fillId="36" borderId="48" xfId="50" applyFont="1" applyFill="1" applyBorder="1" applyAlignment="1">
      <alignment vertical="center"/>
      <protection/>
    </xf>
    <xf numFmtId="0" fontId="1" fillId="36" borderId="18" xfId="50" applyFont="1" applyFill="1" applyBorder="1" applyAlignment="1">
      <alignment vertical="center"/>
      <protection/>
    </xf>
    <xf numFmtId="0" fontId="1" fillId="36" borderId="49" xfId="50" applyFont="1" applyFill="1" applyBorder="1" applyAlignment="1">
      <alignment vertical="center"/>
      <protection/>
    </xf>
    <xf numFmtId="0" fontId="1" fillId="36" borderId="36" xfId="50" applyFont="1" applyFill="1" applyBorder="1" applyAlignment="1">
      <alignment vertical="center"/>
      <protection/>
    </xf>
    <xf numFmtId="0" fontId="1" fillId="36" borderId="36" xfId="50" applyFont="1" applyFill="1" applyBorder="1" applyAlignment="1">
      <alignment horizontal="center" vertical="center"/>
      <protection/>
    </xf>
    <xf numFmtId="0" fontId="1" fillId="36" borderId="24" xfId="50" applyFont="1" applyFill="1" applyBorder="1" applyAlignment="1">
      <alignment horizontal="center" vertical="center" wrapText="1"/>
      <protection/>
    </xf>
    <xf numFmtId="0" fontId="0" fillId="37" borderId="36" xfId="50" applyFont="1" applyFill="1" applyBorder="1" applyAlignment="1">
      <alignment horizontal="center" vertical="center"/>
      <protection/>
    </xf>
    <xf numFmtId="2" fontId="1" fillId="36" borderId="24" xfId="50" applyNumberFormat="1" applyFont="1" applyFill="1" applyBorder="1" applyAlignment="1">
      <alignment vertical="center" wrapText="1"/>
      <protection/>
    </xf>
    <xf numFmtId="0" fontId="1" fillId="36" borderId="36" xfId="50" applyFont="1" applyFill="1" applyBorder="1" applyAlignment="1">
      <alignment horizontal="left" vertical="center"/>
      <protection/>
    </xf>
    <xf numFmtId="0" fontId="1" fillId="36" borderId="36" xfId="50" applyFont="1" applyFill="1" applyBorder="1" applyAlignment="1">
      <alignment horizontal="right" vertical="center"/>
      <protection/>
    </xf>
    <xf numFmtId="0" fontId="0" fillId="37" borderId="36" xfId="50" applyFont="1" applyFill="1" applyBorder="1" applyAlignment="1">
      <alignment horizontal="left" vertical="center"/>
      <protection/>
    </xf>
    <xf numFmtId="2" fontId="0" fillId="37" borderId="36" xfId="50" applyNumberFormat="1" applyFont="1" applyFill="1" applyBorder="1" applyAlignment="1">
      <alignment horizontal="right" vertical="center"/>
      <protection/>
    </xf>
    <xf numFmtId="2" fontId="0" fillId="0" borderId="36" xfId="50" applyNumberFormat="1" applyFont="1" applyFill="1" applyBorder="1" applyAlignment="1">
      <alignment horizontal="right" vertical="center"/>
      <protection/>
    </xf>
    <xf numFmtId="0" fontId="0" fillId="37" borderId="24" xfId="50" applyFont="1" applyFill="1" applyBorder="1" applyAlignment="1">
      <alignment horizontal="right" vertical="center"/>
      <protection/>
    </xf>
    <xf numFmtId="0" fontId="0" fillId="36" borderId="36" xfId="50" applyFont="1" applyFill="1" applyBorder="1" applyAlignment="1">
      <alignment horizontal="center" vertical="center"/>
      <protection/>
    </xf>
    <xf numFmtId="4" fontId="0" fillId="37" borderId="36" xfId="50" applyNumberFormat="1" applyFont="1" applyFill="1" applyBorder="1" applyAlignment="1">
      <alignment vertical="center"/>
      <protection/>
    </xf>
    <xf numFmtId="4" fontId="1" fillId="36" borderId="24" xfId="50" applyNumberFormat="1" applyFont="1" applyFill="1" applyBorder="1" applyAlignment="1">
      <alignment vertical="center" wrapText="1"/>
      <protection/>
    </xf>
    <xf numFmtId="4" fontId="0" fillId="37" borderId="24" xfId="50" applyNumberFormat="1" applyFont="1" applyFill="1" applyBorder="1" applyAlignment="1">
      <alignment vertical="center"/>
      <protection/>
    </xf>
    <xf numFmtId="1" fontId="0" fillId="37" borderId="36" xfId="57" applyNumberFormat="1" applyFont="1" applyFill="1" applyBorder="1" applyAlignment="1">
      <alignment horizontal="center" vertical="center"/>
    </xf>
    <xf numFmtId="2" fontId="0" fillId="37" borderId="24" xfId="50" applyNumberFormat="1" applyFont="1" applyFill="1" applyBorder="1" applyAlignment="1">
      <alignment horizontal="right" vertical="center"/>
      <protection/>
    </xf>
    <xf numFmtId="10" fontId="1" fillId="37" borderId="49" xfId="54" applyNumberFormat="1" applyFont="1" applyFill="1" applyBorder="1" applyAlignment="1">
      <alignment horizontal="right" vertical="center"/>
    </xf>
    <xf numFmtId="4" fontId="13" fillId="36" borderId="50" xfId="50" applyNumberFormat="1" applyFont="1" applyFill="1" applyBorder="1" applyAlignment="1">
      <alignment vertical="center"/>
      <protection/>
    </xf>
    <xf numFmtId="4" fontId="14" fillId="36" borderId="51" xfId="50" applyNumberFormat="1" applyFont="1" applyFill="1" applyBorder="1" applyAlignment="1">
      <alignment vertical="center"/>
      <protection/>
    </xf>
    <xf numFmtId="2" fontId="0" fillId="0" borderId="48" xfId="50" applyNumberFormat="1" applyFont="1" applyFill="1" applyBorder="1" applyAlignment="1">
      <alignment vertical="center"/>
      <protection/>
    </xf>
    <xf numFmtId="2" fontId="0" fillId="0" borderId="36" xfId="50" applyNumberFormat="1" applyFont="1" applyFill="1" applyBorder="1" applyAlignment="1">
      <alignment vertical="center"/>
      <protection/>
    </xf>
    <xf numFmtId="0" fontId="7" fillId="0" borderId="52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53" xfId="0" applyNumberFormat="1" applyFont="1" applyBorder="1" applyAlignment="1">
      <alignment horizontal="right" vertical="center"/>
    </xf>
    <xf numFmtId="200" fontId="9" fillId="0" borderId="54" xfId="0" applyNumberFormat="1" applyFont="1" applyBorder="1" applyAlignment="1">
      <alignment horizontal="right" vertical="center"/>
    </xf>
    <xf numFmtId="0" fontId="8" fillId="33" borderId="22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9" fontId="51" fillId="0" borderId="44" xfId="0" applyNumberFormat="1" applyFont="1" applyBorder="1" applyAlignment="1">
      <alignment horizontal="center"/>
    </xf>
    <xf numFmtId="0" fontId="52" fillId="35" borderId="0" xfId="0" applyFont="1" applyFill="1" applyBorder="1" applyAlignment="1">
      <alignment/>
    </xf>
    <xf numFmtId="9" fontId="51" fillId="0" borderId="0" xfId="0" applyNumberFormat="1" applyFont="1" applyBorder="1" applyAlignment="1">
      <alignment horizontal="center"/>
    </xf>
    <xf numFmtId="9" fontId="51" fillId="0" borderId="0" xfId="0" applyNumberFormat="1" applyFont="1" applyBorder="1" applyAlignment="1">
      <alignment/>
    </xf>
    <xf numFmtId="0" fontId="0" fillId="0" borderId="42" xfId="0" applyBorder="1" applyAlignment="1">
      <alignment/>
    </xf>
    <xf numFmtId="0" fontId="51" fillId="0" borderId="0" xfId="0" applyFont="1" applyFill="1" applyBorder="1" applyAlignment="1">
      <alignment/>
    </xf>
    <xf numFmtId="9" fontId="51" fillId="0" borderId="0" xfId="53" applyFont="1" applyBorder="1" applyAlignment="1">
      <alignment horizontal="center"/>
    </xf>
    <xf numFmtId="9" fontId="51" fillId="0" borderId="0" xfId="53" applyFont="1" applyBorder="1" applyAlignment="1">
      <alignment/>
    </xf>
    <xf numFmtId="0" fontId="51" fillId="0" borderId="0" xfId="0" applyFont="1" applyBorder="1" applyAlignment="1">
      <alignment wrapText="1"/>
    </xf>
    <xf numFmtId="44" fontId="51" fillId="0" borderId="55" xfId="53" applyNumberFormat="1" applyFont="1" applyBorder="1" applyAlignment="1">
      <alignment wrapText="1"/>
    </xf>
    <xf numFmtId="9" fontId="51" fillId="0" borderId="56" xfId="53" applyFont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9" fillId="0" borderId="0" xfId="51" applyFont="1" applyFill="1" applyBorder="1" applyAlignment="1" applyProtection="1">
      <alignment horizontal="center" vertical="center" wrapText="1"/>
      <protection locked="0"/>
    </xf>
    <xf numFmtId="0" fontId="51" fillId="37" borderId="0" xfId="0" applyFont="1" applyFill="1" applyBorder="1" applyAlignment="1">
      <alignment/>
    </xf>
    <xf numFmtId="0" fontId="51" fillId="37" borderId="57" xfId="0" applyFont="1" applyFill="1" applyBorder="1" applyAlignment="1">
      <alignment/>
    </xf>
    <xf numFmtId="0" fontId="51" fillId="37" borderId="42" xfId="0" applyFont="1" applyFill="1" applyBorder="1" applyAlignment="1">
      <alignment wrapText="1"/>
    </xf>
    <xf numFmtId="0" fontId="51" fillId="37" borderId="0" xfId="0" applyFont="1" applyFill="1" applyBorder="1" applyAlignment="1">
      <alignment wrapText="1"/>
    </xf>
    <xf numFmtId="10" fontId="51" fillId="0" borderId="55" xfId="53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51" fillId="35" borderId="0" xfId="0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10" fontId="53" fillId="36" borderId="0" xfId="0" applyNumberFormat="1" applyFont="1" applyFill="1" applyBorder="1" applyAlignment="1">
      <alignment horizontal="center"/>
    </xf>
    <xf numFmtId="10" fontId="53" fillId="36" borderId="42" xfId="0" applyNumberFormat="1" applyFont="1" applyFill="1" applyBorder="1" applyAlignment="1">
      <alignment horizontal="center"/>
    </xf>
    <xf numFmtId="200" fontId="53" fillId="36" borderId="0" xfId="0" applyNumberFormat="1" applyFont="1" applyFill="1" applyBorder="1" applyAlignment="1">
      <alignment horizontal="center"/>
    </xf>
    <xf numFmtId="0" fontId="8" fillId="37" borderId="0" xfId="51" applyFont="1" applyFill="1" applyBorder="1" applyAlignment="1" applyProtection="1">
      <alignment horizontal="center" vertical="center" wrapText="1"/>
      <protection locked="0"/>
    </xf>
    <xf numFmtId="0" fontId="53" fillId="36" borderId="0" xfId="0" applyFont="1" applyFill="1" applyBorder="1" applyAlignment="1">
      <alignment horizontal="center"/>
    </xf>
    <xf numFmtId="200" fontId="51" fillId="0" borderId="0" xfId="0" applyNumberFormat="1" applyFont="1" applyBorder="1" applyAlignment="1">
      <alignment horizontal="right"/>
    </xf>
    <xf numFmtId="200" fontId="51" fillId="0" borderId="0" xfId="0" applyNumberFormat="1" applyFont="1" applyBorder="1" applyAlignment="1">
      <alignment horizontal="left"/>
    </xf>
    <xf numFmtId="9" fontId="51" fillId="0" borderId="0" xfId="53" applyFont="1" applyBorder="1" applyAlignment="1">
      <alignment wrapText="1"/>
    </xf>
    <xf numFmtId="200" fontId="51" fillId="0" borderId="0" xfId="0" applyNumberFormat="1" applyFont="1" applyBorder="1" applyAlignment="1">
      <alignment horizontal="right" wrapText="1"/>
    </xf>
    <xf numFmtId="0" fontId="51" fillId="37" borderId="0" xfId="0" applyFont="1" applyFill="1" applyBorder="1" applyAlignment="1">
      <alignment horizontal="center" vertical="center" wrapText="1"/>
    </xf>
    <xf numFmtId="49" fontId="8" fillId="33" borderId="58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/>
    </xf>
    <xf numFmtId="49" fontId="9" fillId="34" borderId="62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1" fillId="0" borderId="73" xfId="0" applyFont="1" applyFill="1" applyBorder="1" applyAlignment="1">
      <alignment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7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8" fillId="0" borderId="7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9" fillId="0" borderId="8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10" fillId="0" borderId="88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49" fontId="9" fillId="0" borderId="91" xfId="0" applyNumberFormat="1" applyFont="1" applyBorder="1" applyAlignment="1">
      <alignment horizontal="center" vertical="center"/>
    </xf>
    <xf numFmtId="49" fontId="9" fillId="0" borderId="92" xfId="0" applyNumberFormat="1" applyFont="1" applyBorder="1" applyAlignment="1">
      <alignment horizontal="center" vertical="center"/>
    </xf>
    <xf numFmtId="0" fontId="8" fillId="34" borderId="93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95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5" xfId="0" applyFont="1" applyBorder="1" applyAlignment="1">
      <alignment horizontal="left" vertical="top"/>
    </xf>
    <xf numFmtId="0" fontId="9" fillId="0" borderId="1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1" fillId="36" borderId="20" xfId="50" applyFont="1" applyFill="1" applyBorder="1" applyAlignment="1">
      <alignment horizontal="right" vertical="center"/>
      <protection/>
    </xf>
    <xf numFmtId="0" fontId="1" fillId="36" borderId="18" xfId="50" applyFont="1" applyFill="1" applyBorder="1" applyAlignment="1">
      <alignment horizontal="right" vertical="center"/>
      <protection/>
    </xf>
    <xf numFmtId="0" fontId="1" fillId="36" borderId="49" xfId="50" applyFont="1" applyFill="1" applyBorder="1" applyAlignment="1">
      <alignment horizontal="right" vertical="center"/>
      <protection/>
    </xf>
    <xf numFmtId="0" fontId="0" fillId="37" borderId="20" xfId="50" applyFont="1" applyFill="1" applyBorder="1" applyAlignment="1">
      <alignment horizontal="center" vertical="center"/>
      <protection/>
    </xf>
    <xf numFmtId="0" fontId="0" fillId="37" borderId="18" xfId="50" applyFont="1" applyFill="1" applyBorder="1" applyAlignment="1">
      <alignment horizontal="center" vertical="center"/>
      <protection/>
    </xf>
    <xf numFmtId="0" fontId="0" fillId="37" borderId="61" xfId="50" applyFont="1" applyFill="1" applyBorder="1" applyAlignment="1">
      <alignment horizontal="center" vertical="center"/>
      <protection/>
    </xf>
    <xf numFmtId="0" fontId="0" fillId="37" borderId="47" xfId="50" applyFont="1" applyFill="1" applyBorder="1" applyAlignment="1">
      <alignment horizontal="left" vertical="center" wrapText="1"/>
      <protection/>
    </xf>
    <xf numFmtId="0" fontId="0" fillId="37" borderId="36" xfId="50" applyFont="1" applyFill="1" applyBorder="1" applyAlignment="1">
      <alignment horizontal="left" vertical="center" wrapText="1"/>
      <protection/>
    </xf>
    <xf numFmtId="0" fontId="14" fillId="0" borderId="48" xfId="50" applyFont="1" applyFill="1" applyBorder="1" applyAlignment="1">
      <alignment horizontal="left" vertical="center" wrapText="1"/>
      <protection/>
    </xf>
    <xf numFmtId="0" fontId="14" fillId="0" borderId="18" xfId="50" applyFont="1" applyFill="1" applyBorder="1" applyAlignment="1">
      <alignment horizontal="left" vertical="center" wrapText="1"/>
      <protection/>
    </xf>
    <xf numFmtId="0" fontId="14" fillId="0" borderId="49" xfId="50" applyFont="1" applyFill="1" applyBorder="1" applyAlignment="1">
      <alignment horizontal="left" vertical="center" wrapText="1"/>
      <protection/>
    </xf>
    <xf numFmtId="0" fontId="11" fillId="37" borderId="20" xfId="50" applyFont="1" applyFill="1" applyBorder="1" applyAlignment="1">
      <alignment horizontal="center" vertical="center"/>
      <protection/>
    </xf>
    <xf numFmtId="0" fontId="11" fillId="37" borderId="18" xfId="50" applyFont="1" applyFill="1" applyBorder="1" applyAlignment="1">
      <alignment horizontal="center" vertical="center"/>
      <protection/>
    </xf>
    <xf numFmtId="0" fontId="11" fillId="37" borderId="61" xfId="50" applyFont="1" applyFill="1" applyBorder="1" applyAlignment="1">
      <alignment horizontal="center" vertical="center"/>
      <protection/>
    </xf>
    <xf numFmtId="0" fontId="8" fillId="37" borderId="19" xfId="50" applyFont="1" applyFill="1" applyBorder="1" applyAlignment="1">
      <alignment horizontal="center" vertical="center"/>
      <protection/>
    </xf>
    <xf numFmtId="0" fontId="8" fillId="37" borderId="55" xfId="50" applyFont="1" applyFill="1" applyBorder="1" applyAlignment="1">
      <alignment horizontal="center" vertical="center"/>
      <protection/>
    </xf>
    <xf numFmtId="0" fontId="12" fillId="37" borderId="97" xfId="50" applyFont="1" applyFill="1" applyBorder="1" applyAlignment="1">
      <alignment horizontal="center" vertical="center" wrapText="1"/>
      <protection/>
    </xf>
    <xf numFmtId="0" fontId="12" fillId="37" borderId="94" xfId="50" applyFont="1" applyFill="1" applyBorder="1" applyAlignment="1">
      <alignment horizontal="center" vertical="center" wrapText="1"/>
      <protection/>
    </xf>
    <xf numFmtId="0" fontId="12" fillId="37" borderId="55" xfId="50" applyFont="1" applyFill="1" applyBorder="1" applyAlignment="1">
      <alignment horizontal="center" vertical="center" wrapText="1"/>
      <protection/>
    </xf>
    <xf numFmtId="0" fontId="12" fillId="37" borderId="56" xfId="50" applyFont="1" applyFill="1" applyBorder="1" applyAlignment="1">
      <alignment horizontal="center" vertical="center" wrapText="1"/>
      <protection/>
    </xf>
    <xf numFmtId="4" fontId="1" fillId="37" borderId="20" xfId="50" applyNumberFormat="1" applyFont="1" applyFill="1" applyBorder="1" applyAlignment="1">
      <alignment horizontal="right" vertical="center"/>
      <protection/>
    </xf>
    <xf numFmtId="4" fontId="1" fillId="37" borderId="18" xfId="50" applyNumberFormat="1" applyFont="1" applyFill="1" applyBorder="1" applyAlignment="1">
      <alignment horizontal="right" vertical="center"/>
      <protection/>
    </xf>
    <xf numFmtId="0" fontId="14" fillId="36" borderId="53" xfId="50" applyFont="1" applyFill="1" applyBorder="1" applyAlignment="1">
      <alignment horizontal="right" vertical="center"/>
      <protection/>
    </xf>
    <xf numFmtId="0" fontId="14" fillId="36" borderId="46" xfId="50" applyFont="1" applyFill="1" applyBorder="1" applyAlignment="1">
      <alignment horizontal="right" vertical="center"/>
      <protection/>
    </xf>
    <xf numFmtId="0" fontId="14" fillId="36" borderId="52" xfId="50" applyFont="1" applyFill="1" applyBorder="1" applyAlignment="1">
      <alignment horizontal="right" vertical="center"/>
      <protection/>
    </xf>
    <xf numFmtId="4" fontId="1" fillId="37" borderId="49" xfId="50" applyNumberFormat="1" applyFont="1" applyFill="1" applyBorder="1" applyAlignment="1">
      <alignment horizontal="right" vertical="center"/>
      <protection/>
    </xf>
    <xf numFmtId="0" fontId="0" fillId="37" borderId="20" xfId="50" applyFont="1" applyFill="1" applyBorder="1" applyAlignment="1">
      <alignment horizontal="left" vertical="center" wrapText="1"/>
      <protection/>
    </xf>
    <xf numFmtId="0" fontId="0" fillId="37" borderId="18" xfId="50" applyFont="1" applyFill="1" applyBorder="1" applyAlignment="1">
      <alignment horizontal="left" vertical="center" wrapText="1"/>
      <protection/>
    </xf>
    <xf numFmtId="0" fontId="0" fillId="37" borderId="49" xfId="50" applyFont="1" applyFill="1" applyBorder="1" applyAlignment="1">
      <alignment horizontal="left" vertical="center" wrapText="1"/>
      <protection/>
    </xf>
    <xf numFmtId="0" fontId="51" fillId="37" borderId="98" xfId="0" applyFont="1" applyFill="1" applyBorder="1" applyAlignment="1">
      <alignment horizontal="left" vertical="top" wrapText="1"/>
    </xf>
    <xf numFmtId="0" fontId="51" fillId="37" borderId="44" xfId="0" applyFont="1" applyFill="1" applyBorder="1" applyAlignment="1">
      <alignment horizontal="left" vertical="top" wrapText="1"/>
    </xf>
    <xf numFmtId="0" fontId="51" fillId="37" borderId="45" xfId="0" applyFont="1" applyFill="1" applyBorder="1" applyAlignment="1">
      <alignment horizontal="left" vertical="top" wrapText="1"/>
    </xf>
    <xf numFmtId="0" fontId="51" fillId="37" borderId="79" xfId="0" applyFont="1" applyFill="1" applyBorder="1" applyAlignment="1">
      <alignment horizontal="left" vertical="top" wrapText="1"/>
    </xf>
    <xf numFmtId="0" fontId="51" fillId="37" borderId="31" xfId="0" applyFont="1" applyFill="1" applyBorder="1" applyAlignment="1">
      <alignment horizontal="left" vertical="top" wrapText="1"/>
    </xf>
    <xf numFmtId="0" fontId="51" fillId="37" borderId="99" xfId="0" applyFont="1" applyFill="1" applyBorder="1" applyAlignment="1">
      <alignment horizontal="left" vertical="top" wrapText="1"/>
    </xf>
    <xf numFmtId="0" fontId="51" fillId="37" borderId="100" xfId="0" applyFont="1" applyFill="1" applyBorder="1" applyAlignment="1">
      <alignment horizontal="center" vertical="center" wrapText="1"/>
    </xf>
    <xf numFmtId="0" fontId="51" fillId="37" borderId="44" xfId="0" applyFont="1" applyFill="1" applyBorder="1" applyAlignment="1">
      <alignment horizontal="center" vertical="center" wrapText="1"/>
    </xf>
    <xf numFmtId="0" fontId="51" fillId="37" borderId="45" xfId="0" applyFont="1" applyFill="1" applyBorder="1" applyAlignment="1">
      <alignment horizontal="center" vertical="center" wrapText="1"/>
    </xf>
    <xf numFmtId="0" fontId="51" fillId="37" borderId="101" xfId="0" applyFont="1" applyFill="1" applyBorder="1" applyAlignment="1">
      <alignment horizontal="center" vertical="center" wrapText="1"/>
    </xf>
    <xf numFmtId="0" fontId="51" fillId="37" borderId="31" xfId="0" applyFont="1" applyFill="1" applyBorder="1" applyAlignment="1">
      <alignment horizontal="center" vertical="center" wrapText="1"/>
    </xf>
    <xf numFmtId="0" fontId="51" fillId="37" borderId="99" xfId="0" applyFont="1" applyFill="1" applyBorder="1" applyAlignment="1">
      <alignment horizontal="center" vertical="center" wrapText="1"/>
    </xf>
    <xf numFmtId="9" fontId="51" fillId="0" borderId="55" xfId="0" applyNumberFormat="1" applyFont="1" applyBorder="1" applyAlignment="1">
      <alignment horizontal="center"/>
    </xf>
    <xf numFmtId="9" fontId="51" fillId="0" borderId="56" xfId="0" applyNumberFormat="1" applyFont="1" applyBorder="1" applyAlignment="1">
      <alignment horizontal="center"/>
    </xf>
    <xf numFmtId="10" fontId="53" fillId="36" borderId="22" xfId="0" applyNumberFormat="1" applyFont="1" applyFill="1" applyBorder="1" applyAlignment="1">
      <alignment horizontal="center"/>
    </xf>
    <xf numFmtId="10" fontId="53" fillId="36" borderId="58" xfId="0" applyNumberFormat="1" applyFont="1" applyFill="1" applyBorder="1" applyAlignment="1">
      <alignment horizontal="center"/>
    </xf>
    <xf numFmtId="200" fontId="53" fillId="36" borderId="102" xfId="0" applyNumberFormat="1" applyFont="1" applyFill="1" applyBorder="1" applyAlignment="1">
      <alignment horizontal="center"/>
    </xf>
    <xf numFmtId="200" fontId="53" fillId="36" borderId="22" xfId="0" applyNumberFormat="1" applyFont="1" applyFill="1" applyBorder="1" applyAlignment="1">
      <alignment horizontal="center"/>
    </xf>
    <xf numFmtId="0" fontId="53" fillId="36" borderId="98" xfId="0" applyFont="1" applyFill="1" applyBorder="1" applyAlignment="1">
      <alignment horizontal="center" vertical="center"/>
    </xf>
    <xf numFmtId="0" fontId="53" fillId="36" borderId="45" xfId="0" applyFont="1" applyFill="1" applyBorder="1" applyAlignment="1">
      <alignment horizontal="center" vertical="center"/>
    </xf>
    <xf numFmtId="0" fontId="53" fillId="36" borderId="81" xfId="0" applyFont="1" applyFill="1" applyBorder="1" applyAlignment="1">
      <alignment horizontal="center" vertical="center"/>
    </xf>
    <xf numFmtId="0" fontId="53" fillId="36" borderId="83" xfId="0" applyFont="1" applyFill="1" applyBorder="1" applyAlignment="1">
      <alignment horizontal="center" vertical="center"/>
    </xf>
    <xf numFmtId="200" fontId="53" fillId="36" borderId="103" xfId="47" applyNumberFormat="1" applyFont="1" applyFill="1" applyBorder="1" applyAlignment="1">
      <alignment horizontal="center"/>
    </xf>
    <xf numFmtId="200" fontId="53" fillId="36" borderId="104" xfId="47" applyNumberFormat="1" applyFont="1" applyFill="1" applyBorder="1" applyAlignment="1">
      <alignment horizontal="center"/>
    </xf>
    <xf numFmtId="200" fontId="53" fillId="36" borderId="100" xfId="0" applyNumberFormat="1" applyFont="1" applyFill="1" applyBorder="1" applyAlignment="1">
      <alignment horizontal="center"/>
    </xf>
    <xf numFmtId="200" fontId="53" fillId="36" borderId="44" xfId="0" applyNumberFormat="1" applyFont="1" applyFill="1" applyBorder="1" applyAlignment="1">
      <alignment horizontal="center"/>
    </xf>
    <xf numFmtId="200" fontId="53" fillId="36" borderId="45" xfId="0" applyNumberFormat="1" applyFont="1" applyFill="1" applyBorder="1" applyAlignment="1">
      <alignment horizontal="center"/>
    </xf>
    <xf numFmtId="10" fontId="53" fillId="36" borderId="46" xfId="0" applyNumberFormat="1" applyFont="1" applyFill="1" applyBorder="1" applyAlignment="1">
      <alignment horizontal="center"/>
    </xf>
    <xf numFmtId="10" fontId="53" fillId="36" borderId="60" xfId="0" applyNumberFormat="1" applyFont="1" applyFill="1" applyBorder="1" applyAlignment="1">
      <alignment horizontal="center"/>
    </xf>
    <xf numFmtId="10" fontId="53" fillId="36" borderId="53" xfId="0" applyNumberFormat="1" applyFont="1" applyFill="1" applyBorder="1" applyAlignment="1">
      <alignment horizontal="center"/>
    </xf>
    <xf numFmtId="200" fontId="51" fillId="0" borderId="105" xfId="0" applyNumberFormat="1" applyFont="1" applyBorder="1" applyAlignment="1">
      <alignment horizontal="left"/>
    </xf>
    <xf numFmtId="200" fontId="51" fillId="0" borderId="106" xfId="0" applyNumberFormat="1" applyFont="1" applyBorder="1" applyAlignment="1">
      <alignment horizontal="left"/>
    </xf>
    <xf numFmtId="200" fontId="51" fillId="0" borderId="59" xfId="0" applyNumberFormat="1" applyFont="1" applyBorder="1" applyAlignment="1">
      <alignment horizontal="left"/>
    </xf>
    <xf numFmtId="200" fontId="51" fillId="0" borderId="106" xfId="0" applyNumberFormat="1" applyFont="1" applyBorder="1" applyAlignment="1">
      <alignment horizontal="right"/>
    </xf>
    <xf numFmtId="0" fontId="0" fillId="0" borderId="106" xfId="0" applyBorder="1" applyAlignment="1">
      <alignment/>
    </xf>
    <xf numFmtId="0" fontId="0" fillId="0" borderId="59" xfId="0" applyBorder="1" applyAlignment="1">
      <alignment/>
    </xf>
    <xf numFmtId="200" fontId="51" fillId="0" borderId="106" xfId="0" applyNumberFormat="1" applyFont="1" applyBorder="1" applyAlignment="1">
      <alignment horizontal="right" wrapText="1"/>
    </xf>
    <xf numFmtId="200" fontId="51" fillId="0" borderId="59" xfId="0" applyNumberFormat="1" applyFont="1" applyBorder="1" applyAlignment="1">
      <alignment horizontal="right" wrapText="1"/>
    </xf>
    <xf numFmtId="0" fontId="9" fillId="0" borderId="98" xfId="51" applyFont="1" applyFill="1" applyBorder="1" applyAlignment="1">
      <alignment horizontal="center" vertical="center" wrapText="1"/>
      <protection/>
    </xf>
    <xf numFmtId="0" fontId="9" fillId="0" borderId="45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9" fillId="0" borderId="42" xfId="51" applyFont="1" applyFill="1" applyBorder="1" applyAlignment="1">
      <alignment horizontal="center" vertical="center" wrapText="1"/>
      <protection/>
    </xf>
    <xf numFmtId="0" fontId="9" fillId="0" borderId="81" xfId="51" applyFont="1" applyFill="1" applyBorder="1" applyAlignment="1">
      <alignment horizontal="center" vertical="center" wrapText="1"/>
      <protection/>
    </xf>
    <xf numFmtId="0" fontId="9" fillId="0" borderId="83" xfId="51" applyFont="1" applyFill="1" applyBorder="1" applyAlignment="1">
      <alignment horizontal="center" vertical="center" wrapText="1"/>
      <protection/>
    </xf>
    <xf numFmtId="0" fontId="9" fillId="0" borderId="100" xfId="51" applyFont="1" applyFill="1" applyBorder="1" applyAlignment="1" applyProtection="1">
      <alignment horizontal="center" vertical="center" wrapText="1"/>
      <protection locked="0"/>
    </xf>
    <xf numFmtId="0" fontId="9" fillId="0" borderId="44" xfId="51" applyFont="1" applyFill="1" applyBorder="1" applyAlignment="1" applyProtection="1">
      <alignment horizontal="center" vertical="center" wrapText="1"/>
      <protection locked="0"/>
    </xf>
    <xf numFmtId="0" fontId="9" fillId="0" borderId="45" xfId="51" applyFont="1" applyFill="1" applyBorder="1" applyAlignment="1" applyProtection="1">
      <alignment horizontal="center" vertical="center" wrapText="1"/>
      <protection locked="0"/>
    </xf>
    <xf numFmtId="0" fontId="9" fillId="0" borderId="57" xfId="51" applyFont="1" applyFill="1" applyBorder="1" applyAlignment="1" applyProtection="1">
      <alignment horizontal="center" vertical="center" wrapText="1"/>
      <protection locked="0"/>
    </xf>
    <xf numFmtId="0" fontId="9" fillId="0" borderId="0" xfId="51" applyFont="1" applyFill="1" applyBorder="1" applyAlignment="1" applyProtection="1">
      <alignment horizontal="center" vertical="center" wrapText="1"/>
      <protection locked="0"/>
    </xf>
    <xf numFmtId="0" fontId="9" fillId="0" borderId="42" xfId="51" applyFont="1" applyFill="1" applyBorder="1" applyAlignment="1" applyProtection="1">
      <alignment horizontal="center" vertical="center" wrapText="1"/>
      <protection locked="0"/>
    </xf>
    <xf numFmtId="0" fontId="9" fillId="0" borderId="107" xfId="51" applyFont="1" applyFill="1" applyBorder="1" applyAlignment="1" applyProtection="1">
      <alignment horizontal="center" vertical="center" wrapText="1"/>
      <protection locked="0"/>
    </xf>
    <xf numFmtId="0" fontId="9" fillId="0" borderId="82" xfId="51" applyFont="1" applyFill="1" applyBorder="1" applyAlignment="1" applyProtection="1">
      <alignment horizontal="center" vertical="center" wrapText="1"/>
      <protection locked="0"/>
    </xf>
    <xf numFmtId="0" fontId="9" fillId="0" borderId="83" xfId="51" applyFont="1" applyFill="1" applyBorder="1" applyAlignment="1" applyProtection="1">
      <alignment horizontal="center" vertical="center" wrapText="1"/>
      <protection locked="0"/>
    </xf>
    <xf numFmtId="0" fontId="53" fillId="36" borderId="102" xfId="0" applyFont="1" applyFill="1" applyBorder="1" applyAlignment="1">
      <alignment horizontal="center"/>
    </xf>
    <xf numFmtId="0" fontId="53" fillId="36" borderId="22" xfId="0" applyFont="1" applyFill="1" applyBorder="1" applyAlignment="1">
      <alignment horizontal="center"/>
    </xf>
    <xf numFmtId="0" fontId="53" fillId="36" borderId="58" xfId="0" applyFont="1" applyFill="1" applyBorder="1" applyAlignment="1">
      <alignment horizontal="center"/>
    </xf>
    <xf numFmtId="9" fontId="51" fillId="0" borderId="100" xfId="0" applyNumberFormat="1" applyFont="1" applyBorder="1" applyAlignment="1">
      <alignment horizontal="center"/>
    </xf>
    <xf numFmtId="9" fontId="51" fillId="0" borderId="44" xfId="0" applyNumberFormat="1" applyFont="1" applyBorder="1" applyAlignment="1">
      <alignment horizontal="center"/>
    </xf>
    <xf numFmtId="44" fontId="51" fillId="0" borderId="108" xfId="0" applyNumberFormat="1" applyFont="1" applyBorder="1" applyAlignment="1">
      <alignment horizontal="left" vertical="center"/>
    </xf>
    <xf numFmtId="44" fontId="51" fillId="0" borderId="109" xfId="0" applyNumberFormat="1" applyFont="1" applyBorder="1" applyAlignment="1">
      <alignment horizontal="left" vertical="center"/>
    </xf>
    <xf numFmtId="44" fontId="51" fillId="0" borderId="110" xfId="0" applyNumberFormat="1" applyFont="1" applyBorder="1" applyAlignment="1">
      <alignment horizontal="left" vertical="center"/>
    </xf>
    <xf numFmtId="10" fontId="51" fillId="0" borderId="108" xfId="0" applyNumberFormat="1" applyFont="1" applyBorder="1" applyAlignment="1">
      <alignment horizontal="center" vertical="center"/>
    </xf>
    <xf numFmtId="10" fontId="51" fillId="0" borderId="109" xfId="0" applyNumberFormat="1" applyFont="1" applyBorder="1" applyAlignment="1">
      <alignment horizontal="center" vertical="center"/>
    </xf>
    <xf numFmtId="10" fontId="51" fillId="0" borderId="110" xfId="0" applyNumberFormat="1" applyFont="1" applyBorder="1" applyAlignment="1">
      <alignment horizontal="center" vertical="center"/>
    </xf>
    <xf numFmtId="0" fontId="53" fillId="36" borderId="71" xfId="0" applyFont="1" applyFill="1" applyBorder="1" applyAlignment="1">
      <alignment horizontal="center" vertical="center"/>
    </xf>
    <xf numFmtId="0" fontId="53" fillId="36" borderId="111" xfId="0" applyFont="1" applyFill="1" applyBorder="1" applyAlignment="1">
      <alignment horizontal="center" vertical="center"/>
    </xf>
    <xf numFmtId="0" fontId="53" fillId="36" borderId="108" xfId="0" applyFont="1" applyFill="1" applyBorder="1" applyAlignment="1">
      <alignment horizontal="center" vertical="center" wrapText="1"/>
    </xf>
    <xf numFmtId="0" fontId="53" fillId="36" borderId="112" xfId="0" applyFont="1" applyFill="1" applyBorder="1" applyAlignment="1">
      <alignment horizontal="center" vertical="center" wrapText="1"/>
    </xf>
    <xf numFmtId="0" fontId="53" fillId="36" borderId="42" xfId="0" applyFont="1" applyFill="1" applyBorder="1" applyAlignment="1">
      <alignment horizontal="center" vertical="center"/>
    </xf>
    <xf numFmtId="0" fontId="53" fillId="36" borderId="109" xfId="0" applyFont="1" applyFill="1" applyBorder="1" applyAlignment="1">
      <alignment horizontal="center" vertical="center"/>
    </xf>
    <xf numFmtId="0" fontId="53" fillId="36" borderId="112" xfId="0" applyFont="1" applyFill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113" xfId="0" applyFont="1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44" fontId="51" fillId="0" borderId="113" xfId="0" applyNumberFormat="1" applyFont="1" applyBorder="1" applyAlignment="1">
      <alignment horizontal="left" vertical="center"/>
    </xf>
    <xf numFmtId="10" fontId="51" fillId="0" borderId="113" xfId="0" applyNumberFormat="1" applyFont="1" applyBorder="1" applyAlignment="1">
      <alignment horizontal="center" vertical="center"/>
    </xf>
    <xf numFmtId="0" fontId="8" fillId="37" borderId="114" xfId="51" applyFont="1" applyFill="1" applyBorder="1" applyAlignment="1" applyProtection="1">
      <alignment horizontal="center" vertical="center" wrapText="1"/>
      <protection locked="0"/>
    </xf>
    <xf numFmtId="0" fontId="8" fillId="37" borderId="87" xfId="51" applyFont="1" applyFill="1" applyBorder="1" applyAlignment="1" applyProtection="1">
      <alignment horizontal="center" vertical="center" wrapText="1"/>
      <protection locked="0"/>
    </xf>
    <xf numFmtId="0" fontId="8" fillId="37" borderId="15" xfId="51" applyFont="1" applyFill="1" applyBorder="1" applyAlignment="1" applyProtection="1">
      <alignment horizontal="center" vertical="center" wrapText="1"/>
      <protection locked="0"/>
    </xf>
    <xf numFmtId="200" fontId="51" fillId="0" borderId="59" xfId="0" applyNumberFormat="1" applyFont="1" applyBorder="1" applyAlignment="1">
      <alignment horizontal="right"/>
    </xf>
    <xf numFmtId="0" fontId="51" fillId="0" borderId="56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44" fontId="51" fillId="0" borderId="56" xfId="0" applyNumberFormat="1" applyFont="1" applyBorder="1" applyAlignment="1">
      <alignment horizontal="left" vertical="center"/>
    </xf>
    <xf numFmtId="44" fontId="51" fillId="0" borderId="42" xfId="0" applyNumberFormat="1" applyFont="1" applyBorder="1" applyAlignment="1">
      <alignment horizontal="left" vertical="center"/>
    </xf>
    <xf numFmtId="44" fontId="51" fillId="0" borderId="59" xfId="0" applyNumberFormat="1" applyFont="1" applyBorder="1" applyAlignment="1">
      <alignment horizontal="left" vertical="center"/>
    </xf>
    <xf numFmtId="0" fontId="51" fillId="0" borderId="67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44" fontId="51" fillId="0" borderId="113" xfId="0" applyNumberFormat="1" applyFont="1" applyBorder="1" applyAlignment="1">
      <alignment horizontal="left" vertical="center" wrapText="1"/>
    </xf>
    <xf numFmtId="44" fontId="51" fillId="0" borderId="109" xfId="0" applyNumberFormat="1" applyFont="1" applyBorder="1" applyAlignment="1">
      <alignment horizontal="left" vertical="center" wrapText="1"/>
    </xf>
    <xf numFmtId="44" fontId="51" fillId="0" borderId="110" xfId="0" applyNumberFormat="1" applyFont="1" applyBorder="1" applyAlignment="1">
      <alignment horizontal="left" vertical="center" wrapText="1"/>
    </xf>
    <xf numFmtId="10" fontId="51" fillId="0" borderId="113" xfId="0" applyNumberFormat="1" applyFont="1" applyBorder="1" applyAlignment="1">
      <alignment horizontal="center" vertical="center" wrapText="1"/>
    </xf>
    <xf numFmtId="10" fontId="51" fillId="0" borderId="109" xfId="0" applyNumberFormat="1" applyFont="1" applyBorder="1" applyAlignment="1">
      <alignment horizontal="center" vertical="center" wrapText="1"/>
    </xf>
    <xf numFmtId="10" fontId="51" fillId="0" borderId="1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49" fontId="9" fillId="0" borderId="117" xfId="0" applyNumberFormat="1" applyFont="1" applyBorder="1" applyAlignment="1">
      <alignment horizontal="center" vertical="center"/>
    </xf>
    <xf numFmtId="49" fontId="9" fillId="0" borderId="118" xfId="0" applyNumberFormat="1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8" fillId="34" borderId="119" xfId="0" applyFont="1" applyFill="1" applyBorder="1" applyAlignment="1">
      <alignment horizontal="center" vertical="center"/>
    </xf>
    <xf numFmtId="0" fontId="0" fillId="0" borderId="0" xfId="0" applyAlignment="1" quotePrefix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2" xfId="54"/>
    <cellStyle name="Saída" xfId="55"/>
    <cellStyle name="Comma [0]" xfId="56"/>
    <cellStyle name="Separador de milhares 4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38100</xdr:rowOff>
    </xdr:from>
    <xdr:to>
      <xdr:col>3</xdr:col>
      <xdr:colOff>323850</xdr:colOff>
      <xdr:row>3</xdr:row>
      <xdr:rowOff>180975</xdr:rowOff>
    </xdr:to>
    <xdr:pic>
      <xdr:nvPicPr>
        <xdr:cNvPr id="1" name="Imagem 2" descr="Timbre da Prefeitu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6225"/>
          <a:ext cx="1657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28575</xdr:rowOff>
    </xdr:from>
    <xdr:to>
      <xdr:col>1</xdr:col>
      <xdr:colOff>933450</xdr:colOff>
      <xdr:row>3</xdr:row>
      <xdr:rowOff>142875</xdr:rowOff>
    </xdr:to>
    <xdr:pic>
      <xdr:nvPicPr>
        <xdr:cNvPr id="1" name="Imagem 2" descr="Descrição: 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6"/>
  <sheetViews>
    <sheetView view="pageBreakPreview" zoomScale="60" zoomScaleNormal="80" workbookViewId="0" topLeftCell="A1">
      <selection activeCell="J15" sqref="J15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13.140625" style="0" customWidth="1"/>
    <col min="4" max="4" width="12.421875" style="0" customWidth="1"/>
    <col min="5" max="5" width="9.140625" style="0" customWidth="1"/>
    <col min="6" max="6" width="12.57421875" style="0" customWidth="1"/>
    <col min="7" max="7" width="49.421875" style="0" customWidth="1"/>
    <col min="8" max="8" width="6.421875" style="5" customWidth="1"/>
    <col min="9" max="9" width="13.140625" style="0" customWidth="1"/>
    <col min="10" max="10" width="15.421875" style="0" customWidth="1"/>
    <col min="11" max="11" width="22.8515625" style="0" customWidth="1"/>
    <col min="12" max="12" width="3.140625" style="0" customWidth="1"/>
  </cols>
  <sheetData>
    <row r="1" ht="18.75" thickBot="1"/>
    <row r="2" spans="2:13" ht="25.5" customHeight="1" thickBot="1" thickTop="1">
      <c r="B2" s="153"/>
      <c r="C2" s="154"/>
      <c r="D2" s="154"/>
      <c r="E2" s="155"/>
      <c r="F2" s="162" t="s">
        <v>72</v>
      </c>
      <c r="G2" s="163"/>
      <c r="H2" s="163"/>
      <c r="I2" s="164"/>
      <c r="J2" s="149" t="s">
        <v>11</v>
      </c>
      <c r="K2" s="150"/>
      <c r="M2" s="5"/>
    </row>
    <row r="3" spans="2:13" ht="18" customHeight="1">
      <c r="B3" s="156"/>
      <c r="C3" s="157"/>
      <c r="D3" s="157"/>
      <c r="E3" s="158"/>
      <c r="F3" s="328"/>
      <c r="G3" s="329"/>
      <c r="H3" s="329"/>
      <c r="I3" s="330"/>
      <c r="J3" s="176" t="s">
        <v>84</v>
      </c>
      <c r="K3" s="178" t="s">
        <v>85</v>
      </c>
      <c r="M3" s="5"/>
    </row>
    <row r="4" spans="2:13" ht="18" customHeight="1">
      <c r="B4" s="156"/>
      <c r="C4" s="157"/>
      <c r="D4" s="157"/>
      <c r="E4" s="158"/>
      <c r="F4" s="328"/>
      <c r="G4" s="329"/>
      <c r="H4" s="329"/>
      <c r="I4" s="330"/>
      <c r="J4" s="332"/>
      <c r="K4" s="333"/>
      <c r="M4" s="5"/>
    </row>
    <row r="5" spans="2:13" ht="9" customHeight="1" thickBot="1">
      <c r="B5" s="156"/>
      <c r="C5" s="157"/>
      <c r="D5" s="157"/>
      <c r="E5" s="158"/>
      <c r="F5" s="165"/>
      <c r="G5" s="166"/>
      <c r="H5" s="166"/>
      <c r="I5" s="167"/>
      <c r="J5" s="331" t="s">
        <v>4</v>
      </c>
      <c r="K5" s="334" t="s">
        <v>71</v>
      </c>
      <c r="M5" s="5"/>
    </row>
    <row r="6" spans="2:13" ht="21" customHeight="1" thickBot="1">
      <c r="B6" s="159"/>
      <c r="C6" s="160"/>
      <c r="D6" s="160"/>
      <c r="E6" s="161"/>
      <c r="F6" s="168" t="s">
        <v>25</v>
      </c>
      <c r="G6" s="169"/>
      <c r="H6" s="169"/>
      <c r="I6" s="170"/>
      <c r="J6" s="177"/>
      <c r="K6" s="179"/>
      <c r="M6" s="5"/>
    </row>
    <row r="7" spans="2:11" ht="36" customHeight="1" thickBot="1" thickTop="1">
      <c r="B7" s="11" t="s">
        <v>1</v>
      </c>
      <c r="C7" s="147" t="s">
        <v>86</v>
      </c>
      <c r="D7" s="10" t="s">
        <v>7</v>
      </c>
      <c r="E7" s="171" t="s">
        <v>8</v>
      </c>
      <c r="F7" s="171"/>
      <c r="G7" s="172"/>
      <c r="H7" s="8" t="s">
        <v>9</v>
      </c>
      <c r="I7" s="6" t="s">
        <v>2</v>
      </c>
      <c r="J7" s="7" t="s">
        <v>10</v>
      </c>
      <c r="K7" s="9" t="s">
        <v>0</v>
      </c>
    </row>
    <row r="8" spans="2:11" ht="21" customHeight="1" thickBot="1">
      <c r="B8" s="134">
        <v>1</v>
      </c>
      <c r="C8" s="335"/>
      <c r="D8" s="124"/>
      <c r="E8" s="173" t="s">
        <v>6</v>
      </c>
      <c r="F8" s="173"/>
      <c r="G8" s="173"/>
      <c r="H8" s="35"/>
      <c r="I8" s="17"/>
      <c r="J8" s="17"/>
      <c r="K8" s="18">
        <f>SUM(K9:K12)</f>
        <v>18850.446</v>
      </c>
    </row>
    <row r="9" spans="2:13" ht="21.75" customHeight="1">
      <c r="B9" s="135" t="s">
        <v>3</v>
      </c>
      <c r="C9" s="336" t="s">
        <v>4</v>
      </c>
      <c r="D9" s="125" t="s">
        <v>5</v>
      </c>
      <c r="E9" s="151" t="s">
        <v>70</v>
      </c>
      <c r="F9" s="151"/>
      <c r="G9" s="152"/>
      <c r="H9" s="36" t="s">
        <v>17</v>
      </c>
      <c r="I9" s="12">
        <v>2</v>
      </c>
      <c r="J9" s="13">
        <v>277.46</v>
      </c>
      <c r="K9" s="28">
        <f>I9*J9</f>
        <v>554.92</v>
      </c>
      <c r="M9" s="3"/>
    </row>
    <row r="10" spans="2:12" ht="21" customHeight="1">
      <c r="B10" s="136" t="s">
        <v>30</v>
      </c>
      <c r="C10" s="336" t="s">
        <v>4</v>
      </c>
      <c r="D10" s="126" t="s">
        <v>29</v>
      </c>
      <c r="E10" s="185" t="s">
        <v>28</v>
      </c>
      <c r="F10" s="185"/>
      <c r="G10" s="186"/>
      <c r="H10" s="36" t="s">
        <v>12</v>
      </c>
      <c r="I10" s="53">
        <v>347.8</v>
      </c>
      <c r="J10" s="14">
        <v>19.26</v>
      </c>
      <c r="K10" s="44">
        <f>J10*I10</f>
        <v>6698.628000000001</v>
      </c>
      <c r="L10" s="4"/>
    </row>
    <row r="11" spans="2:12" ht="18">
      <c r="B11" s="137" t="s">
        <v>31</v>
      </c>
      <c r="C11" s="336" t="s">
        <v>4</v>
      </c>
      <c r="D11" s="127" t="s">
        <v>27</v>
      </c>
      <c r="E11" s="197" t="s">
        <v>26</v>
      </c>
      <c r="F11" s="197"/>
      <c r="G11" s="198"/>
      <c r="H11" s="34" t="s">
        <v>12</v>
      </c>
      <c r="I11" s="53">
        <v>347.8</v>
      </c>
      <c r="J11" s="24">
        <v>23.56</v>
      </c>
      <c r="K11" s="40">
        <f>J11*I11</f>
        <v>8194.168</v>
      </c>
      <c r="L11" s="4"/>
    </row>
    <row r="12" spans="2:12" ht="18.75" thickBot="1">
      <c r="B12" s="138" t="s">
        <v>61</v>
      </c>
      <c r="C12" s="336" t="s">
        <v>4</v>
      </c>
      <c r="D12" s="128" t="s">
        <v>65</v>
      </c>
      <c r="E12" s="187" t="s">
        <v>66</v>
      </c>
      <c r="F12" s="187"/>
      <c r="G12" s="188"/>
      <c r="H12" s="84" t="s">
        <v>12</v>
      </c>
      <c r="I12" s="54">
        <v>299.8</v>
      </c>
      <c r="J12" s="21">
        <v>11.35</v>
      </c>
      <c r="K12" s="27">
        <f>J12*I12</f>
        <v>3402.73</v>
      </c>
      <c r="L12" s="4"/>
    </row>
    <row r="13" spans="2:11" ht="16.5" customHeight="1" thickBot="1">
      <c r="B13" s="134">
        <v>2</v>
      </c>
      <c r="C13" s="335"/>
      <c r="D13" s="123"/>
      <c r="E13" s="173" t="s">
        <v>33</v>
      </c>
      <c r="F13" s="173"/>
      <c r="G13" s="173"/>
      <c r="H13" s="35"/>
      <c r="I13" s="17"/>
      <c r="J13" s="17"/>
      <c r="K13" s="18">
        <f>SUM(K14:K18)</f>
        <v>162386.642</v>
      </c>
    </row>
    <row r="14" spans="2:11" ht="65.25" customHeight="1">
      <c r="B14" s="139" t="s">
        <v>32</v>
      </c>
      <c r="C14" s="336" t="s">
        <v>4</v>
      </c>
      <c r="D14" s="129" t="s">
        <v>79</v>
      </c>
      <c r="E14" s="183" t="s">
        <v>80</v>
      </c>
      <c r="F14" s="183"/>
      <c r="G14" s="184"/>
      <c r="H14" s="37" t="s">
        <v>12</v>
      </c>
      <c r="I14" s="53">
        <v>347.8</v>
      </c>
      <c r="J14" s="15">
        <v>294.71</v>
      </c>
      <c r="K14" s="26">
        <f>J14*I14</f>
        <v>102500.13799999999</v>
      </c>
    </row>
    <row r="15" spans="2:11" ht="42" customHeight="1">
      <c r="B15" s="140" t="s">
        <v>34</v>
      </c>
      <c r="C15" s="336" t="s">
        <v>4</v>
      </c>
      <c r="D15" s="130" t="s">
        <v>78</v>
      </c>
      <c r="E15" s="189" t="s">
        <v>77</v>
      </c>
      <c r="F15" s="190"/>
      <c r="G15" s="191"/>
      <c r="H15" s="37" t="s">
        <v>12</v>
      </c>
      <c r="I15" s="53">
        <v>347.8</v>
      </c>
      <c r="J15" s="85">
        <v>132.33</v>
      </c>
      <c r="K15" s="26">
        <f>J15*I15</f>
        <v>46024.374</v>
      </c>
    </row>
    <row r="16" spans="2:11" ht="36" customHeight="1">
      <c r="B16" s="141" t="s">
        <v>67</v>
      </c>
      <c r="C16" s="336" t="s">
        <v>4</v>
      </c>
      <c r="D16" s="127" t="s">
        <v>35</v>
      </c>
      <c r="E16" s="183" t="s">
        <v>36</v>
      </c>
      <c r="F16" s="183"/>
      <c r="G16" s="184"/>
      <c r="H16" s="37" t="s">
        <v>38</v>
      </c>
      <c r="I16" s="20">
        <v>82.4</v>
      </c>
      <c r="J16" s="24">
        <v>109.89</v>
      </c>
      <c r="K16" s="26">
        <f>J16*I16</f>
        <v>9054.936000000002</v>
      </c>
    </row>
    <row r="17" spans="2:11" ht="36" customHeight="1">
      <c r="B17" s="140" t="s">
        <v>68</v>
      </c>
      <c r="C17" s="336" t="s">
        <v>4</v>
      </c>
      <c r="D17" s="127" t="s">
        <v>39</v>
      </c>
      <c r="E17" s="199" t="s">
        <v>40</v>
      </c>
      <c r="F17" s="199"/>
      <c r="G17" s="200"/>
      <c r="H17" s="145" t="s">
        <v>38</v>
      </c>
      <c r="I17" s="86">
        <v>18</v>
      </c>
      <c r="J17" s="85">
        <v>34.62</v>
      </c>
      <c r="K17" s="40">
        <f>J17*I17</f>
        <v>623.16</v>
      </c>
    </row>
    <row r="18" spans="2:11" ht="47.25" customHeight="1" thickBot="1">
      <c r="B18" s="138" t="s">
        <v>83</v>
      </c>
      <c r="C18" s="337" t="s">
        <v>84</v>
      </c>
      <c r="D18" s="146" t="s">
        <v>87</v>
      </c>
      <c r="E18" s="183" t="s">
        <v>88</v>
      </c>
      <c r="F18" s="183"/>
      <c r="G18" s="184"/>
      <c r="H18" s="37" t="s">
        <v>12</v>
      </c>
      <c r="I18" s="53">
        <v>347.8</v>
      </c>
      <c r="J18" s="87">
        <v>12.03</v>
      </c>
      <c r="K18" s="88">
        <f>J18*I18</f>
        <v>4184.034</v>
      </c>
    </row>
    <row r="19" spans="2:16" ht="17.25" customHeight="1" thickBot="1">
      <c r="B19" s="134">
        <v>3</v>
      </c>
      <c r="C19" s="335"/>
      <c r="D19" s="123"/>
      <c r="E19" s="89" t="s">
        <v>69</v>
      </c>
      <c r="F19" s="19"/>
      <c r="G19" s="19"/>
      <c r="H19" s="35"/>
      <c r="I19" s="17"/>
      <c r="J19" s="17"/>
      <c r="K19" s="18">
        <f>SUM(K20:K20)</f>
        <v>17136.568</v>
      </c>
      <c r="P19" s="3"/>
    </row>
    <row r="20" spans="2:12" ht="18.75" thickBot="1">
      <c r="B20" s="142" t="s">
        <v>37</v>
      </c>
      <c r="C20" s="336" t="s">
        <v>4</v>
      </c>
      <c r="D20" s="131" t="s">
        <v>62</v>
      </c>
      <c r="E20" s="181" t="s">
        <v>63</v>
      </c>
      <c r="F20" s="181"/>
      <c r="G20" s="182"/>
      <c r="H20" s="34" t="s">
        <v>38</v>
      </c>
      <c r="I20" s="54">
        <v>299.8</v>
      </c>
      <c r="J20" s="16">
        <v>57.16</v>
      </c>
      <c r="K20" s="25">
        <f>J20*I20</f>
        <v>17136.568</v>
      </c>
      <c r="L20" s="1"/>
    </row>
    <row r="21" spans="2:12" ht="17.25" customHeight="1" thickBot="1">
      <c r="B21" s="143">
        <v>4</v>
      </c>
      <c r="C21" s="339"/>
      <c r="D21" s="132"/>
      <c r="E21" s="180" t="s">
        <v>13</v>
      </c>
      <c r="F21" s="180"/>
      <c r="G21" s="180"/>
      <c r="H21" s="41"/>
      <c r="I21" s="42"/>
      <c r="J21" s="43"/>
      <c r="K21" s="48">
        <f>SUM(K22)</f>
        <v>296.802</v>
      </c>
      <c r="L21" s="1"/>
    </row>
    <row r="22" spans="2:11" ht="21" customHeight="1" thickBot="1">
      <c r="B22" s="144" t="s">
        <v>64</v>
      </c>
      <c r="C22" s="336" t="s">
        <v>4</v>
      </c>
      <c r="D22" s="133">
        <v>200402</v>
      </c>
      <c r="E22" s="192" t="s">
        <v>14</v>
      </c>
      <c r="F22" s="192"/>
      <c r="G22" s="193"/>
      <c r="H22" s="38" t="s">
        <v>12</v>
      </c>
      <c r="I22" s="54">
        <v>299.8</v>
      </c>
      <c r="J22" s="32">
        <v>0.99</v>
      </c>
      <c r="K22" s="33">
        <f>J22*I22</f>
        <v>296.802</v>
      </c>
    </row>
    <row r="23" spans="1:11" ht="33.75" customHeight="1" thickBot="1">
      <c r="A23" s="4"/>
      <c r="B23" s="194" t="s">
        <v>81</v>
      </c>
      <c r="C23" s="338"/>
      <c r="D23" s="195"/>
      <c r="E23" s="196" t="s">
        <v>15</v>
      </c>
      <c r="F23" s="196"/>
      <c r="G23" s="196"/>
      <c r="H23" s="174" t="s">
        <v>16</v>
      </c>
      <c r="I23" s="175"/>
      <c r="J23" s="30"/>
      <c r="K23" s="31">
        <f>SUM(K8,K13,K19,K21)</f>
        <v>198670.45799999998</v>
      </c>
    </row>
    <row r="24" spans="1:11" ht="32.25" customHeight="1" thickTop="1">
      <c r="A24" s="4"/>
      <c r="B24" s="29"/>
      <c r="C24" s="4"/>
      <c r="E24" s="29"/>
      <c r="G24" s="29"/>
      <c r="H24" s="39"/>
      <c r="K24" s="29"/>
    </row>
    <row r="25" ht="17.25" customHeight="1">
      <c r="A25" s="4"/>
    </row>
    <row r="26" ht="62.25" customHeight="1">
      <c r="A26" s="23"/>
    </row>
    <row r="27" spans="1:4" ht="15" customHeight="1">
      <c r="A27" s="4"/>
      <c r="B27" s="4"/>
      <c r="C27" s="4"/>
      <c r="D27" s="2"/>
    </row>
    <row r="28" spans="1:4" ht="15" customHeight="1">
      <c r="A28" s="4"/>
      <c r="B28" s="4"/>
      <c r="C28" s="4"/>
      <c r="D28" s="4"/>
    </row>
    <row r="29" spans="1:4" ht="24.75" customHeight="1">
      <c r="A29" s="4"/>
      <c r="B29" s="4"/>
      <c r="C29" s="4"/>
      <c r="D29" s="4"/>
    </row>
    <row r="30" spans="1:4" ht="21.75" customHeight="1">
      <c r="A30" s="4"/>
      <c r="B30" s="22"/>
      <c r="C30" s="22"/>
      <c r="D30" s="2"/>
    </row>
    <row r="31" spans="1:5" ht="38.25" customHeight="1">
      <c r="A31" s="4"/>
      <c r="B31" s="22"/>
      <c r="C31" s="22"/>
      <c r="D31" s="2"/>
      <c r="E31" s="2"/>
    </row>
    <row r="32" spans="1:3" ht="30.75" customHeight="1">
      <c r="A32" s="4"/>
      <c r="B32" s="4"/>
      <c r="C32" s="4"/>
    </row>
    <row r="33" spans="1:8" ht="13.5" customHeight="1">
      <c r="A33" s="4"/>
      <c r="B33" s="4"/>
      <c r="C33" s="4"/>
      <c r="H33"/>
    </row>
    <row r="34" spans="1:8" ht="38.25" customHeight="1">
      <c r="A34" s="4"/>
      <c r="B34" s="4"/>
      <c r="C34" s="4"/>
      <c r="H34"/>
    </row>
    <row r="35" spans="1:8" ht="15" customHeight="1">
      <c r="A35" s="4"/>
      <c r="B35" s="4"/>
      <c r="C35" s="4"/>
      <c r="H35"/>
    </row>
    <row r="36" ht="35.25" customHeight="1">
      <c r="H36"/>
    </row>
    <row r="37" ht="46.5" customHeight="1">
      <c r="H37"/>
    </row>
    <row r="38" ht="72" customHeight="1">
      <c r="H38"/>
    </row>
    <row r="39" ht="72" customHeight="1">
      <c r="H39"/>
    </row>
    <row r="40" ht="15" customHeight="1">
      <c r="H40"/>
    </row>
    <row r="41" ht="49.5" customHeight="1">
      <c r="H41"/>
    </row>
    <row r="42" ht="48" customHeight="1">
      <c r="H42"/>
    </row>
    <row r="43" ht="49.5" customHeight="1">
      <c r="H43"/>
    </row>
    <row r="44" ht="15" customHeight="1">
      <c r="H44"/>
    </row>
    <row r="45" ht="15" customHeight="1">
      <c r="H45"/>
    </row>
    <row r="46" ht="18" customHeight="1">
      <c r="H46"/>
    </row>
    <row r="47" ht="15.75" customHeight="1">
      <c r="H47"/>
    </row>
    <row r="48" ht="43.5" customHeight="1">
      <c r="H48"/>
    </row>
    <row r="49" spans="2:8" ht="51.75" customHeight="1">
      <c r="B49" s="4"/>
      <c r="C49" s="4"/>
      <c r="H49"/>
    </row>
    <row r="50" ht="36" customHeight="1">
      <c r="H50"/>
    </row>
    <row r="51" ht="36.75" customHeight="1">
      <c r="H51"/>
    </row>
    <row r="52" ht="33" customHeight="1">
      <c r="H52"/>
    </row>
    <row r="53" ht="15" customHeight="1">
      <c r="H53"/>
    </row>
    <row r="54" ht="36" customHeight="1">
      <c r="H54"/>
    </row>
    <row r="55" ht="48" customHeight="1">
      <c r="H55"/>
    </row>
    <row r="56" ht="15.75" customHeight="1">
      <c r="H56"/>
    </row>
    <row r="57" ht="15" customHeight="1">
      <c r="H57"/>
    </row>
    <row r="58" ht="24.75" customHeight="1">
      <c r="H58"/>
    </row>
    <row r="59" ht="21.75" customHeight="1">
      <c r="H59"/>
    </row>
    <row r="60" ht="36.75" customHeight="1">
      <c r="H60"/>
    </row>
    <row r="61" ht="30.75" customHeight="1">
      <c r="H61"/>
    </row>
    <row r="62" ht="15.75" customHeight="1">
      <c r="H62"/>
    </row>
    <row r="63" ht="47.25" customHeight="1">
      <c r="H63"/>
    </row>
    <row r="64" ht="51" customHeight="1">
      <c r="H64"/>
    </row>
    <row r="65" ht="51" customHeight="1">
      <c r="H65"/>
    </row>
    <row r="66" ht="15" customHeight="1">
      <c r="H66"/>
    </row>
    <row r="67" ht="33" customHeight="1">
      <c r="H67"/>
    </row>
    <row r="68" ht="33.75" customHeight="1">
      <c r="H68"/>
    </row>
    <row r="69" ht="33" customHeight="1">
      <c r="H69"/>
    </row>
    <row r="70" ht="64.5" customHeight="1">
      <c r="H70"/>
    </row>
    <row r="71" ht="15.75" customHeight="1">
      <c r="H71"/>
    </row>
    <row r="72" ht="20.25" customHeight="1">
      <c r="H72"/>
    </row>
    <row r="73" ht="18" customHeight="1">
      <c r="H73"/>
    </row>
    <row r="74" ht="38.25" customHeight="1">
      <c r="H74"/>
    </row>
    <row r="75" ht="16.5" customHeight="1">
      <c r="H75"/>
    </row>
    <row r="76" ht="24.75" customHeight="1">
      <c r="H76"/>
    </row>
    <row r="77" ht="36.75" customHeight="1">
      <c r="H77"/>
    </row>
    <row r="79" ht="21.75" customHeight="1">
      <c r="H79"/>
    </row>
    <row r="80" ht="51" customHeight="1">
      <c r="H80"/>
    </row>
    <row r="81" ht="12" customHeight="1">
      <c r="H81"/>
    </row>
    <row r="83" ht="21.75" customHeight="1">
      <c r="H83"/>
    </row>
    <row r="84" ht="8.25" customHeight="1">
      <c r="H84"/>
    </row>
    <row r="86" ht="15.75" customHeight="1">
      <c r="H86"/>
    </row>
  </sheetData>
  <sheetProtection/>
  <mergeCells count="26">
    <mergeCell ref="E22:G22"/>
    <mergeCell ref="B23:D23"/>
    <mergeCell ref="E23:G23"/>
    <mergeCell ref="E13:G13"/>
    <mergeCell ref="E11:G11"/>
    <mergeCell ref="E17:G17"/>
    <mergeCell ref="E18:G18"/>
    <mergeCell ref="H23:I23"/>
    <mergeCell ref="J5:J6"/>
    <mergeCell ref="K5:K6"/>
    <mergeCell ref="E21:G21"/>
    <mergeCell ref="E20:G20"/>
    <mergeCell ref="E14:G14"/>
    <mergeCell ref="E16:G16"/>
    <mergeCell ref="E10:G10"/>
    <mergeCell ref="E12:G12"/>
    <mergeCell ref="E15:G15"/>
    <mergeCell ref="J2:K2"/>
    <mergeCell ref="E9:G9"/>
    <mergeCell ref="B2:E6"/>
    <mergeCell ref="F2:I5"/>
    <mergeCell ref="F6:I6"/>
    <mergeCell ref="E7:G7"/>
    <mergeCell ref="E8:G8"/>
    <mergeCell ref="J3:J4"/>
    <mergeCell ref="K3:K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2"/>
  <rowBreaks count="2" manualBreakCount="2">
    <brk id="24" max="10" man="1"/>
    <brk id="5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6"/>
  <sheetViews>
    <sheetView view="pageBreakPreview" zoomScale="60" zoomScalePageLayoutView="0" workbookViewId="0" topLeftCell="A1">
      <selection activeCell="G25" sqref="G25"/>
    </sheetView>
  </sheetViews>
  <sheetFormatPr defaultColWidth="9.140625" defaultRowHeight="12.75"/>
  <sheetData>
    <row r="2" spans="2:15" ht="21">
      <c r="B2" s="212" t="s">
        <v>41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2:15" ht="28.5" customHeight="1">
      <c r="B3" s="215" t="s">
        <v>42</v>
      </c>
      <c r="C3" s="216"/>
      <c r="D3" s="216"/>
      <c r="E3" s="216"/>
      <c r="F3" s="216"/>
      <c r="G3" s="216"/>
      <c r="H3" s="216"/>
      <c r="I3" s="216"/>
      <c r="J3" s="216"/>
      <c r="K3" s="216"/>
      <c r="L3" s="217" t="s">
        <v>52</v>
      </c>
      <c r="M3" s="218"/>
      <c r="N3" s="219" t="s">
        <v>43</v>
      </c>
      <c r="O3" s="220"/>
    </row>
    <row r="4" spans="2:15" ht="15">
      <c r="B4" s="55" t="s">
        <v>44</v>
      </c>
      <c r="C4" s="209" t="s">
        <v>40</v>
      </c>
      <c r="D4" s="210"/>
      <c r="E4" s="210"/>
      <c r="F4" s="210"/>
      <c r="G4" s="210"/>
      <c r="H4" s="210"/>
      <c r="I4" s="210"/>
      <c r="J4" s="210"/>
      <c r="K4" s="210"/>
      <c r="L4" s="210"/>
      <c r="M4" s="211"/>
      <c r="N4" s="56" t="s">
        <v>45</v>
      </c>
      <c r="O4" s="57" t="s">
        <v>38</v>
      </c>
    </row>
    <row r="5" spans="2:15" ht="12.75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</row>
    <row r="6" spans="2:15" ht="12.75">
      <c r="B6" s="58" t="s">
        <v>57</v>
      </c>
      <c r="C6" s="59"/>
      <c r="D6" s="60"/>
      <c r="E6" s="61"/>
      <c r="F6" s="63" t="s">
        <v>46</v>
      </c>
      <c r="G6" s="67"/>
      <c r="H6" s="63" t="s">
        <v>54</v>
      </c>
      <c r="I6" s="68" t="s">
        <v>55</v>
      </c>
      <c r="J6" s="67"/>
      <c r="K6" s="67"/>
      <c r="L6" s="67"/>
      <c r="M6" s="68"/>
      <c r="N6" s="67"/>
      <c r="O6" s="64" t="s">
        <v>56</v>
      </c>
    </row>
    <row r="7" spans="2:15" ht="12.75">
      <c r="B7" s="207" t="s">
        <v>53</v>
      </c>
      <c r="C7" s="208"/>
      <c r="D7" s="208"/>
      <c r="E7" s="208"/>
      <c r="F7" s="65">
        <v>10101</v>
      </c>
      <c r="G7" s="69"/>
      <c r="H7" s="70">
        <v>1.1</v>
      </c>
      <c r="I7" s="71">
        <v>12.38</v>
      </c>
      <c r="J7" s="69"/>
      <c r="K7" s="69"/>
      <c r="L7" s="69"/>
      <c r="M7" s="70"/>
      <c r="N7" s="69"/>
      <c r="O7" s="72">
        <f>I7*H7</f>
        <v>13.618000000000002</v>
      </c>
    </row>
    <row r="8" spans="2:15" ht="12.75">
      <c r="B8" s="201" t="s">
        <v>47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73"/>
      <c r="O8" s="66">
        <f>O7</f>
        <v>13.618000000000002</v>
      </c>
    </row>
    <row r="9" spans="2:15" ht="12.75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6"/>
    </row>
    <row r="10" spans="2:15" ht="12.75">
      <c r="B10" s="58" t="s">
        <v>58</v>
      </c>
      <c r="C10" s="59"/>
      <c r="D10" s="60"/>
      <c r="E10" s="61"/>
      <c r="F10" s="62" t="s">
        <v>46</v>
      </c>
      <c r="G10" s="63" t="s">
        <v>49</v>
      </c>
      <c r="H10" s="63" t="s">
        <v>54</v>
      </c>
      <c r="I10" s="68" t="s">
        <v>55</v>
      </c>
      <c r="J10" s="67"/>
      <c r="K10" s="67"/>
      <c r="L10" s="67"/>
      <c r="M10" s="68"/>
      <c r="N10" s="67"/>
      <c r="O10" s="64" t="s">
        <v>56</v>
      </c>
    </row>
    <row r="11" spans="2:15" ht="12.75">
      <c r="B11" s="227" t="s">
        <v>59</v>
      </c>
      <c r="C11" s="228"/>
      <c r="D11" s="228"/>
      <c r="E11" s="229"/>
      <c r="F11" s="77">
        <v>62533</v>
      </c>
      <c r="G11" s="65" t="s">
        <v>38</v>
      </c>
      <c r="H11" s="82">
        <v>1.3</v>
      </c>
      <c r="I11" s="83">
        <v>9.87</v>
      </c>
      <c r="J11" s="69"/>
      <c r="K11" s="69"/>
      <c r="L11" s="69"/>
      <c r="M11" s="71"/>
      <c r="N11" s="69"/>
      <c r="O11" s="78">
        <f>I11*H11</f>
        <v>12.831</v>
      </c>
    </row>
    <row r="12" spans="2:15" ht="12.75">
      <c r="B12" s="201" t="s">
        <v>48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3"/>
      <c r="N12" s="63"/>
      <c r="O12" s="75">
        <f>O11</f>
        <v>12.831</v>
      </c>
    </row>
    <row r="13" spans="2:15" ht="12.75">
      <c r="B13" s="204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/>
    </row>
    <row r="14" spans="2:15" ht="12.75">
      <c r="B14" s="221" t="s">
        <v>60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6"/>
      <c r="M14" s="74"/>
      <c r="N14" s="74"/>
      <c r="O14" s="76">
        <f>O12+O8</f>
        <v>26.449</v>
      </c>
    </row>
    <row r="15" spans="2:15" ht="12.75">
      <c r="B15" s="221" t="s">
        <v>50</v>
      </c>
      <c r="C15" s="222"/>
      <c r="D15" s="222"/>
      <c r="E15" s="222"/>
      <c r="F15" s="222"/>
      <c r="G15" s="222"/>
      <c r="H15" s="222"/>
      <c r="I15" s="222"/>
      <c r="J15" s="222"/>
      <c r="K15" s="222"/>
      <c r="L15" s="79">
        <v>0.309</v>
      </c>
      <c r="M15" s="74"/>
      <c r="N15" s="74"/>
      <c r="O15" s="76">
        <v>8.17</v>
      </c>
    </row>
    <row r="16" spans="2:15" ht="15.75" thickBot="1">
      <c r="B16" s="223" t="s">
        <v>51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5"/>
      <c r="M16" s="80"/>
      <c r="N16" s="80"/>
      <c r="O16" s="81">
        <v>34.62</v>
      </c>
    </row>
  </sheetData>
  <sheetProtection/>
  <mergeCells count="15">
    <mergeCell ref="B15:K15"/>
    <mergeCell ref="B16:L16"/>
    <mergeCell ref="B14:L14"/>
    <mergeCell ref="B12:M12"/>
    <mergeCell ref="B13:O13"/>
    <mergeCell ref="B11:E11"/>
    <mergeCell ref="B8:M8"/>
    <mergeCell ref="B9:O9"/>
    <mergeCell ref="B7:E7"/>
    <mergeCell ref="C4:M4"/>
    <mergeCell ref="B5:O5"/>
    <mergeCell ref="B2:O2"/>
    <mergeCell ref="B3:K3"/>
    <mergeCell ref="L3:M3"/>
    <mergeCell ref="N3:O3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60" zoomScalePageLayoutView="0" workbookViewId="0" topLeftCell="A1">
      <selection activeCell="U15" sqref="U15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20.28125" style="0" customWidth="1"/>
    <col min="4" max="4" width="12.00390625" style="0" customWidth="1"/>
    <col min="5" max="5" width="7.28125" style="0" customWidth="1"/>
    <col min="6" max="6" width="6.28125" style="0" customWidth="1"/>
    <col min="7" max="7" width="5.57421875" style="0" customWidth="1"/>
    <col min="8" max="8" width="6.28125" style="0" customWidth="1"/>
    <col min="9" max="9" width="7.8515625" style="0" customWidth="1"/>
    <col min="10" max="10" width="14.7109375" style="0" customWidth="1"/>
    <col min="11" max="12" width="8.8515625" style="0" customWidth="1"/>
  </cols>
  <sheetData>
    <row r="1" spans="1:12" ht="18" customHeight="1" thickBot="1" thickTop="1">
      <c r="A1" s="309" t="s">
        <v>18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L1" s="116"/>
    </row>
    <row r="2" spans="1:14" ht="18.75" customHeight="1">
      <c r="A2" s="268"/>
      <c r="B2" s="269"/>
      <c r="C2" s="274" t="s">
        <v>76</v>
      </c>
      <c r="D2" s="275"/>
      <c r="E2" s="275"/>
      <c r="F2" s="275"/>
      <c r="G2" s="275"/>
      <c r="H2" s="275"/>
      <c r="I2" s="275"/>
      <c r="J2" s="275"/>
      <c r="K2" s="276"/>
      <c r="L2" s="103"/>
      <c r="M2" s="4"/>
      <c r="N2" s="4"/>
    </row>
    <row r="3" spans="1:14" ht="15.75" customHeight="1">
      <c r="A3" s="270"/>
      <c r="B3" s="271"/>
      <c r="C3" s="277"/>
      <c r="D3" s="278"/>
      <c r="E3" s="278"/>
      <c r="F3" s="278"/>
      <c r="G3" s="278"/>
      <c r="H3" s="278"/>
      <c r="I3" s="278"/>
      <c r="J3" s="278"/>
      <c r="K3" s="279"/>
      <c r="L3" s="103"/>
      <c r="M3" s="4"/>
      <c r="N3" s="4"/>
    </row>
    <row r="4" spans="1:14" ht="16.5" customHeight="1" thickBot="1">
      <c r="A4" s="272"/>
      <c r="B4" s="273"/>
      <c r="C4" s="280"/>
      <c r="D4" s="281"/>
      <c r="E4" s="281"/>
      <c r="F4" s="281"/>
      <c r="G4" s="281"/>
      <c r="H4" s="281"/>
      <c r="I4" s="281"/>
      <c r="J4" s="281"/>
      <c r="K4" s="282"/>
      <c r="L4" s="103"/>
      <c r="M4" s="4"/>
      <c r="N4" s="4"/>
    </row>
    <row r="5" spans="1:14" ht="16.5" customHeight="1" thickBot="1">
      <c r="A5" s="294" t="s">
        <v>19</v>
      </c>
      <c r="B5" s="296" t="s">
        <v>20</v>
      </c>
      <c r="C5" s="298" t="s">
        <v>21</v>
      </c>
      <c r="D5" s="299" t="s">
        <v>22</v>
      </c>
      <c r="E5" s="283" t="s">
        <v>23</v>
      </c>
      <c r="F5" s="284"/>
      <c r="G5" s="284"/>
      <c r="H5" s="284"/>
      <c r="I5" s="284"/>
      <c r="J5" s="284"/>
      <c r="K5" s="285"/>
      <c r="L5" s="117"/>
      <c r="M5" s="4"/>
      <c r="N5" s="4"/>
    </row>
    <row r="6" spans="1:14" ht="16.5" thickBot="1">
      <c r="A6" s="295"/>
      <c r="B6" s="297"/>
      <c r="C6" s="298"/>
      <c r="D6" s="300"/>
      <c r="E6" s="284" t="s">
        <v>24</v>
      </c>
      <c r="F6" s="284"/>
      <c r="G6" s="284"/>
      <c r="H6" s="285"/>
      <c r="I6" s="284" t="s">
        <v>73</v>
      </c>
      <c r="J6" s="284"/>
      <c r="K6" s="285"/>
      <c r="L6" s="117"/>
      <c r="M6" s="4"/>
      <c r="N6" s="4"/>
    </row>
    <row r="7" spans="1:14" ht="15" customHeight="1">
      <c r="A7" s="302">
        <v>1</v>
      </c>
      <c r="B7" s="305" t="str">
        <f>Planilha!E8</f>
        <v>SERVIÇOS PRELIMINARES</v>
      </c>
      <c r="C7" s="288">
        <f>Planilha!K8</f>
        <v>18850.446</v>
      </c>
      <c r="D7" s="291">
        <f>C7/C19</f>
        <v>0.09488298456532476</v>
      </c>
      <c r="E7" s="286">
        <v>1</v>
      </c>
      <c r="F7" s="287"/>
      <c r="G7" s="50"/>
      <c r="H7" s="52"/>
      <c r="I7" s="91"/>
      <c r="J7" s="50"/>
      <c r="K7" s="52"/>
      <c r="L7" s="90"/>
      <c r="M7" s="4"/>
      <c r="N7" s="4"/>
    </row>
    <row r="8" spans="1:14" ht="15">
      <c r="A8" s="302"/>
      <c r="B8" s="305"/>
      <c r="C8" s="289"/>
      <c r="D8" s="292"/>
      <c r="E8" s="92"/>
      <c r="F8" s="92"/>
      <c r="G8" s="49"/>
      <c r="H8" s="46"/>
      <c r="I8" s="49"/>
      <c r="J8" s="49"/>
      <c r="K8" s="46"/>
      <c r="L8" s="45"/>
      <c r="M8" s="4"/>
      <c r="N8" s="4"/>
    </row>
    <row r="9" spans="1:14" ht="15">
      <c r="A9" s="303"/>
      <c r="B9" s="306"/>
      <c r="C9" s="290"/>
      <c r="D9" s="293"/>
      <c r="E9" s="260">
        <f>C7</f>
        <v>18850.446</v>
      </c>
      <c r="F9" s="261"/>
      <c r="G9" s="261"/>
      <c r="H9" s="262"/>
      <c r="I9" s="263"/>
      <c r="J9" s="263"/>
      <c r="K9" s="312"/>
      <c r="L9" s="118"/>
      <c r="M9" s="4"/>
      <c r="N9" s="4"/>
    </row>
    <row r="10" spans="1:14" ht="15">
      <c r="A10" s="301">
        <v>2</v>
      </c>
      <c r="B10" s="304" t="str">
        <f>Planilha!E13</f>
        <v>COBERTURA</v>
      </c>
      <c r="C10" s="307">
        <f>Planilha!K13</f>
        <v>162386.642</v>
      </c>
      <c r="D10" s="308">
        <f>C10/C19</f>
        <v>0.817366827633729</v>
      </c>
      <c r="E10" s="93"/>
      <c r="F10" s="4"/>
      <c r="G10" s="242">
        <v>0.75</v>
      </c>
      <c r="H10" s="243"/>
      <c r="I10" s="93">
        <v>0.25</v>
      </c>
      <c r="J10" s="4"/>
      <c r="K10" s="95"/>
      <c r="L10" s="4"/>
      <c r="M10" s="4"/>
      <c r="N10" s="4"/>
    </row>
    <row r="11" spans="1:14" ht="15">
      <c r="A11" s="302"/>
      <c r="B11" s="305"/>
      <c r="C11" s="289"/>
      <c r="D11" s="292"/>
      <c r="E11" s="96"/>
      <c r="F11" s="96"/>
      <c r="G11" s="47"/>
      <c r="H11" s="47"/>
      <c r="I11" s="47"/>
      <c r="J11" s="96"/>
      <c r="K11" s="148"/>
      <c r="L11" s="96"/>
      <c r="M11" s="4"/>
      <c r="N11" s="4"/>
    </row>
    <row r="12" spans="1:14" ht="15">
      <c r="A12" s="303"/>
      <c r="B12" s="306"/>
      <c r="C12" s="290"/>
      <c r="D12" s="293"/>
      <c r="E12" s="263">
        <v>113015.03</v>
      </c>
      <c r="F12" s="263"/>
      <c r="G12" s="263"/>
      <c r="H12" s="312"/>
      <c r="I12" s="260">
        <v>37671.67</v>
      </c>
      <c r="J12" s="261"/>
      <c r="K12" s="262"/>
      <c r="L12" s="119"/>
      <c r="M12" s="4"/>
      <c r="N12" s="4"/>
    </row>
    <row r="13" spans="1:14" ht="15" customHeight="1">
      <c r="A13" s="301">
        <v>3</v>
      </c>
      <c r="B13" s="313" t="str">
        <f>Planilha!E19</f>
        <v>TETOS E FORROS</v>
      </c>
      <c r="C13" s="316">
        <f>Planilha!K19</f>
        <v>17136.568</v>
      </c>
      <c r="D13" s="308">
        <f>C13/C19</f>
        <v>0.08625624651250365</v>
      </c>
      <c r="E13" s="45"/>
      <c r="F13" s="97"/>
      <c r="G13" s="98"/>
      <c r="H13" s="51"/>
      <c r="I13" s="45"/>
      <c r="J13" s="97">
        <v>1</v>
      </c>
      <c r="K13" s="51"/>
      <c r="L13" s="94"/>
      <c r="M13" s="4"/>
      <c r="N13" s="4"/>
    </row>
    <row r="14" spans="1:14" ht="15">
      <c r="A14" s="302"/>
      <c r="B14" s="314"/>
      <c r="C14" s="317"/>
      <c r="D14" s="292"/>
      <c r="E14" s="45"/>
      <c r="F14" s="96"/>
      <c r="H14" s="104"/>
      <c r="I14" s="105"/>
      <c r="J14" s="47"/>
      <c r="K14" s="47"/>
      <c r="L14" s="96"/>
      <c r="M14" s="4"/>
      <c r="N14" s="4"/>
    </row>
    <row r="15" spans="1:14" ht="15">
      <c r="A15" s="303"/>
      <c r="B15" s="315"/>
      <c r="C15" s="318"/>
      <c r="D15" s="293"/>
      <c r="E15" s="263"/>
      <c r="F15" s="264"/>
      <c r="G15" s="264"/>
      <c r="H15" s="265"/>
      <c r="I15" s="263">
        <f>C13</f>
        <v>17136.568</v>
      </c>
      <c r="J15" s="264"/>
      <c r="K15" s="265"/>
      <c r="L15" s="4"/>
      <c r="M15" s="4"/>
      <c r="N15" s="4"/>
    </row>
    <row r="16" spans="1:17" ht="15">
      <c r="A16" s="319">
        <v>4</v>
      </c>
      <c r="B16" s="313" t="str">
        <f>Planilha!E21</f>
        <v>LIMPEZA</v>
      </c>
      <c r="C16" s="322">
        <f>Planilha!K21</f>
        <v>296.802</v>
      </c>
      <c r="D16" s="325">
        <f>C16/C19</f>
        <v>0.0014939412884425929</v>
      </c>
      <c r="E16" s="99"/>
      <c r="F16" s="99"/>
      <c r="G16" s="100"/>
      <c r="H16" s="101"/>
      <c r="I16" s="109"/>
      <c r="J16" s="108">
        <v>1</v>
      </c>
      <c r="K16" s="101"/>
      <c r="L16" s="120"/>
      <c r="M16" s="4"/>
      <c r="N16" s="4"/>
      <c r="Q16" s="340" t="s">
        <v>89</v>
      </c>
    </row>
    <row r="17" spans="1:14" ht="15">
      <c r="A17" s="320"/>
      <c r="B17" s="314"/>
      <c r="C17" s="323"/>
      <c r="D17" s="326"/>
      <c r="E17" s="99"/>
      <c r="F17" s="99"/>
      <c r="G17" s="102"/>
      <c r="H17" s="106"/>
      <c r="I17" s="107"/>
      <c r="J17" s="110"/>
      <c r="K17" s="110"/>
      <c r="L17" s="102"/>
      <c r="M17" s="4"/>
      <c r="N17" s="4"/>
    </row>
    <row r="18" spans="1:14" ht="15.75" thickBot="1">
      <c r="A18" s="321"/>
      <c r="B18" s="315"/>
      <c r="C18" s="324"/>
      <c r="D18" s="327"/>
      <c r="E18" s="266"/>
      <c r="F18" s="266"/>
      <c r="G18" s="266"/>
      <c r="H18" s="267"/>
      <c r="I18" s="266">
        <f>C16</f>
        <v>296.802</v>
      </c>
      <c r="J18" s="266"/>
      <c r="K18" s="267"/>
      <c r="L18" s="121"/>
      <c r="M18" s="4"/>
      <c r="N18" s="4"/>
    </row>
    <row r="19" spans="1:14" ht="15.75">
      <c r="A19" s="248" t="s">
        <v>0</v>
      </c>
      <c r="B19" s="249"/>
      <c r="C19" s="252">
        <f>SUM(C7:C18)</f>
        <v>198670.45799999998</v>
      </c>
      <c r="D19" s="253"/>
      <c r="E19" s="254">
        <f>SUM(E9,E12)</f>
        <v>131865.476</v>
      </c>
      <c r="F19" s="255"/>
      <c r="G19" s="255"/>
      <c r="H19" s="256"/>
      <c r="I19" s="254">
        <f>SUM(I12,I15,I18)</f>
        <v>55105.04</v>
      </c>
      <c r="J19" s="255"/>
      <c r="K19" s="256"/>
      <c r="L19" s="115"/>
      <c r="M19" s="4"/>
      <c r="N19" s="4"/>
    </row>
    <row r="20" spans="1:14" ht="16.5" thickBot="1">
      <c r="A20" s="250"/>
      <c r="B20" s="251"/>
      <c r="C20" s="257">
        <v>1</v>
      </c>
      <c r="D20" s="258"/>
      <c r="E20" s="259">
        <f>E19/C19</f>
        <v>0.6637397292354357</v>
      </c>
      <c r="F20" s="257"/>
      <c r="G20" s="257"/>
      <c r="H20" s="258"/>
      <c r="I20" s="259">
        <f>I19/C19</f>
        <v>0.27736906913457665</v>
      </c>
      <c r="J20" s="257"/>
      <c r="K20" s="258"/>
      <c r="L20" s="113"/>
      <c r="M20" s="4"/>
      <c r="N20" s="4"/>
    </row>
    <row r="21" spans="1:14" ht="16.5" thickBot="1">
      <c r="A21" s="111"/>
      <c r="B21" s="112"/>
      <c r="C21" s="113"/>
      <c r="D21" s="113"/>
      <c r="E21" s="244" t="s">
        <v>75</v>
      </c>
      <c r="F21" s="244"/>
      <c r="G21" s="244"/>
      <c r="H21" s="245"/>
      <c r="I21" s="246">
        <f>Planilha!K23</f>
        <v>198670.45799999998</v>
      </c>
      <c r="J21" s="247"/>
      <c r="K21" s="114"/>
      <c r="L21" s="113"/>
      <c r="M21" s="4"/>
      <c r="N21" s="4"/>
    </row>
    <row r="22" spans="1:14" ht="15">
      <c r="A22" s="230" t="s">
        <v>74</v>
      </c>
      <c r="B22" s="231"/>
      <c r="C22" s="231"/>
      <c r="D22" s="231"/>
      <c r="E22" s="231"/>
      <c r="F22" s="231"/>
      <c r="G22" s="231"/>
      <c r="H22" s="232"/>
      <c r="I22" s="236" t="s">
        <v>82</v>
      </c>
      <c r="J22" s="237"/>
      <c r="K22" s="238"/>
      <c r="L22" s="122"/>
      <c r="M22" s="4"/>
      <c r="N22" s="4"/>
    </row>
    <row r="23" spans="1:13" ht="15.75" thickBot="1">
      <c r="A23" s="233"/>
      <c r="B23" s="234"/>
      <c r="C23" s="234"/>
      <c r="D23" s="234"/>
      <c r="E23" s="234"/>
      <c r="F23" s="234"/>
      <c r="G23" s="234"/>
      <c r="H23" s="235"/>
      <c r="I23" s="239"/>
      <c r="J23" s="240"/>
      <c r="K23" s="241"/>
      <c r="L23" s="122"/>
      <c r="M23" s="4"/>
    </row>
    <row r="24" ht="13.5" thickTop="1"/>
  </sheetData>
  <sheetProtection/>
  <mergeCells count="47">
    <mergeCell ref="A13:A15"/>
    <mergeCell ref="B13:B15"/>
    <mergeCell ref="C13:C15"/>
    <mergeCell ref="D13:D15"/>
    <mergeCell ref="E15:H15"/>
    <mergeCell ref="A16:A18"/>
    <mergeCell ref="B16:B18"/>
    <mergeCell ref="C16:C18"/>
    <mergeCell ref="D16:D18"/>
    <mergeCell ref="E18:H18"/>
    <mergeCell ref="A10:A12"/>
    <mergeCell ref="B10:B12"/>
    <mergeCell ref="C10:C12"/>
    <mergeCell ref="D10:D12"/>
    <mergeCell ref="A1:K1"/>
    <mergeCell ref="E12:H12"/>
    <mergeCell ref="I9:K9"/>
    <mergeCell ref="E6:H6"/>
    <mergeCell ref="A7:A9"/>
    <mergeCell ref="B7:B9"/>
    <mergeCell ref="C7:C9"/>
    <mergeCell ref="D7:D9"/>
    <mergeCell ref="E9:H9"/>
    <mergeCell ref="A5:A6"/>
    <mergeCell ref="B5:B6"/>
    <mergeCell ref="C5:C6"/>
    <mergeCell ref="D5:D6"/>
    <mergeCell ref="E20:H20"/>
    <mergeCell ref="I20:K20"/>
    <mergeCell ref="I12:K12"/>
    <mergeCell ref="I15:K15"/>
    <mergeCell ref="I18:K18"/>
    <mergeCell ref="A2:B4"/>
    <mergeCell ref="C2:K4"/>
    <mergeCell ref="E5:K5"/>
    <mergeCell ref="I6:K6"/>
    <mergeCell ref="E7:F7"/>
    <mergeCell ref="A22:H23"/>
    <mergeCell ref="I22:K23"/>
    <mergeCell ref="G10:H10"/>
    <mergeCell ref="E21:H21"/>
    <mergeCell ref="I21:J21"/>
    <mergeCell ref="A19:B20"/>
    <mergeCell ref="C19:D19"/>
    <mergeCell ref="E19:H19"/>
    <mergeCell ref="I19:K19"/>
    <mergeCell ref="C20:D20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Victor Zerbone</cp:lastModifiedBy>
  <cp:lastPrinted>2019-04-16T11:35:40Z</cp:lastPrinted>
  <dcterms:created xsi:type="dcterms:W3CDTF">1996-10-29T12:43:50Z</dcterms:created>
  <dcterms:modified xsi:type="dcterms:W3CDTF">2019-04-16T12:16:11Z</dcterms:modified>
  <cp:category/>
  <cp:version/>
  <cp:contentType/>
  <cp:contentStatus/>
</cp:coreProperties>
</file>